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2.png" ContentType="image/png"/>
  <Override PartName="/xl/media/image1.png" ContentType="image/png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1"/>
  </bookViews>
  <sheets>
    <sheet name="Rekapitulácia stavby" sheetId="1" state="visible" r:id="rId2"/>
    <sheet name="01_VZT - Vzduchotechnika" sheetId="2" state="visible" r:id="rId3"/>
  </sheets>
  <definedNames>
    <definedName function="false" hidden="false" localSheetId="1" name="_xlnm.Print_Area" vbProcedure="false">'01_VZT - Vzduchotechnika'!$C$4:$Q$70;'01_VZT - Vzduchotechnika'!$C$76:$Q$103;'01_VZT - Vzduchotechnika'!$C$109:$Q$148</definedName>
    <definedName function="false" hidden="false" localSheetId="1" name="_xlnm.Print_Titles" vbProcedure="false">'01_VZT - Vzduchotechnika'!$119:$119</definedName>
    <definedName function="false" hidden="false" localSheetId="0" name="_xlnm.Print_Area" vbProcedure="false">'Rekapitulácia stavby'!$C$4:$AP$70;'Rekapitulácia stavby'!$C$76:$AP$96</definedName>
    <definedName function="false" hidden="false" localSheetId="0" name="_xlnm.Print_Titles" vbProcedure="false">'Rekapitulácia stavby'!$85:$85</definedName>
    <definedName function="false" hidden="false" localSheetId="0" name="_xlnm.Print_Area" vbProcedure="false">'Rekapitulácia stavby'!$C$4:$AP$70,'Rekapitulácia stavby'!$C$76:$AP$96</definedName>
    <definedName function="false" hidden="false" localSheetId="0" name="_xlnm.Print_Titles" vbProcedure="false">'Rekapitulácia stavby'!$85:$85</definedName>
    <definedName function="false" hidden="false" localSheetId="1" name="_xlnm.Print_Area" vbProcedure="false">'01_VZT - Vzduchotechnika'!$C$4:$Q$70,'01_VZT - Vzduchotechnika'!$C$76:$Q$103,'01_VZT - Vzduchotechnika'!$C$109:$Q$148</definedName>
    <definedName function="false" hidden="false" localSheetId="1" name="_xlnm.Print_Titles" vbProcedure="false">'01_VZT - Vzduchotechnika'!$119:$119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<sst xmlns="http://schemas.openxmlformats.org/spreadsheetml/2006/main" count="545" uniqueCount="210">
  <si>
    <t>2012</t>
  </si>
  <si>
    <t>Hárok obsahuje:</t>
  </si>
  <si>
    <t>1) Súhrnný list stavby</t>
  </si>
  <si>
    <t>2) Rekapitulácia objektov</t>
  </si>
  <si>
    <t>2.0</t>
  </si>
  <si>
    <t>False</t>
  </si>
  <si>
    <t>True</t>
  </si>
  <si>
    <t>optimalizované pre tlač zostáv vo formáte A4 - na výšku</t>
  </si>
  <si>
    <t>&gt;&gt;  skryté stĺpce  &lt;&lt;</t>
  </si>
  <si>
    <t>0,01</t>
  </si>
  <si>
    <t>20</t>
  </si>
  <si>
    <t>SÚHRNNÝ LIST STAVBY</t>
  </si>
  <si>
    <t>v ---  nižšie sa nachádzajú doplnkové a pomocné údaje k zostavám  --- v</t>
  </si>
  <si>
    <t>Návod na vyplnenie</t>
  </si>
  <si>
    <t>0,001</t>
  </si>
  <si>
    <t>Kód:</t>
  </si>
  <si>
    <t>2017-D-0410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</si>
  <si>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</si>
  <si>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</si>
  <si>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Zateplenie budovy obecného úradu Hranovnica</t>
  </si>
  <si>
    <t>JKSO:</t>
  </si>
  <si>
    <t>KS:</t>
  </si>
  <si>
    <t>Miesto:</t>
  </si>
  <si>
    <t> </t>
  </si>
  <si>
    <t>Dátum:</t>
  </si>
  <si>
    <t>4.10.2017</t>
  </si>
  <si>
    <t>Objednávateľ:</t>
  </si>
  <si>
    <t>IČO:</t>
  </si>
  <si>
    <t>IČO DPH:</t>
  </si>
  <si>
    <t>Zhotoviteľ:</t>
  </si>
  <si>
    <t>Vyplň údaj</t>
  </si>
  <si>
    <t>Projektant:</t>
  </si>
  <si>
    <t>Ing. Matúš Danko</t>
  </si>
  <si>
    <t>Spracovateľ:</t>
  </si>
  <si>
    <t>Poznámka:</t>
  </si>
  <si>
    <t>Náklady z rozpočtov</t>
  </si>
  <si>
    <t>Materiál</t>
  </si>
  <si>
    <t>Montáž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</si>
  <si>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</si>
  <si>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</si>
  <si>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</si>
  <si>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</si>
  <si>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</si>
  <si>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</si>
  <si>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</si>
  <si>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</si>
  <si>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</si>
  <si>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</si>
  <si>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</si>
  <si>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</si>
  <si>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</si>
  <si>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</si>
  <si>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</si>
  <si>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</si>
  <si>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</si>
  <si>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</si>
  <si>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</si>
  <si>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</si>
  <si>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</si>
  <si>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</si>
  <si>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</si>
  <si>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</si>
  <si>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</si>
  <si>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</si>
  <si>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</si>
  <si>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</si>
  <si>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</si>
  <si>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</si>
  <si>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</si>
  <si>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</si>
  <si>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</si>
  <si>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</si>
  <si>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</si>
  <si>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</si>
  <si>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</si>
  <si>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</si>
  <si>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</si>
  <si>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</si>
  <si>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</si>
  <si>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</si>
  <si>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</si>
  <si>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{370f292e-53bd-4a71-870a-1b4b15250082}</t>
  </si>
  <si>
    <t>{00000000-0000-0000-0000-000000000000}</t>
  </si>
  <si>
    <t>/</t>
  </si>
  <si>
    <t>01_VZT</t>
  </si>
  <si>
    <t>Vzduchotechnika</t>
  </si>
  <si>
    <t>1</t>
  </si>
  <si>
    <t>{378ec8c8-fef6-4b32-b351-e806a10f26b2}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</si>
  <si>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</si>
  <si>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</si>
  <si>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</si>
  <si>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</si>
  <si>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</si>
  <si>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</si>
  <si>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</si>
  <si>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</si>
  <si>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</si>
  <si>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</si>
  <si>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</si>
  <si>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</si>
  <si>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</si>
  <si>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</si>
  <si>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</si>
  <si>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</si>
  <si>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01_VZT - Vzduchotechnika</t>
  </si>
  <si>
    <t>Náklady z rozpočtu</t>
  </si>
  <si>
    <t>REKAPITULÁCIA ROZPOČTU</t>
  </si>
  <si>
    <t>Kód - Popis</t>
  </si>
  <si>
    <t>Materiál [EUR]</t>
  </si>
  <si>
    <t>Montáž [EUR]</t>
  </si>
  <si>
    <t>Cena celkom [EUR]</t>
  </si>
  <si>
    <t>1) Náklady z rozpočtu</t>
  </si>
  <si>
    <t>-1</t>
  </si>
  <si>
    <t>24-M - Montáže vzduchotechnických zariad.</t>
  </si>
  <si>
    <t>    VZT-zar.1 - Zariadenie č.1- Vetranie sály</t>
  </si>
  <si>
    <t>    VZT-potrubie - Potrubie úhrnom pre všetky zariadenia</t>
  </si>
  <si>
    <t>    VZT-skúšky - Skúšky</t>
  </si>
  <si>
    <t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</si>
  <si>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</si>
  <si>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</si>
  <si>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</si>
  <si>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</si>
  <si>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</si>
  <si>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</si>
  <si>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</si>
  <si>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</si>
  <si>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</si>
  <si>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</si>
  <si>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</si>
  <si>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</si>
  <si>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</si>
  <si>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</si>
  <si>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</si>
  <si>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</si>
  <si>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 materiál [EUR]</t>
  </si>
  <si>
    <t>J. montáž [EUR]</t>
  </si>
  <si>
    <t>Poznámka</t>
  </si>
  <si>
    <t>J.cena [EUR]</t>
  </si>
  <si>
    <t>Materiál celkom [EUR]</t>
  </si>
  <si>
    <t>Montáž celkom [EUR]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</si>
  <si>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</si>
  <si>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</si>
  <si>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</si>
  <si>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</si>
  <si>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</si>
  <si>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</si>
  <si>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3</t>
  </si>
  <si>
    <t>ROZPOCET</t>
  </si>
  <si>
    <t>K</t>
  </si>
  <si>
    <t>1.1</t>
  </si>
  <si>
    <t>VZT rekuperačná jednotka AIRcomponents WOP4-EO</t>
  </si>
  <si>
    <t>ks</t>
  </si>
  <si>
    <t>4</t>
  </si>
  <si>
    <t>-1342024325</t>
  </si>
  <si>
    <t>v prevedení do exteriéru
Qvzd=4000m3/h pext=250Pa
P= 2x 1,5kW  400V ventilátory
P= 10kW       400V elktrický ohrievač
Rozmery: šxvxd 750x1600x2600mm
Hmotnosť: 400kg
Ovládanie jednotky vlastný vzdialený ovládač
V dodávke nie sú sifóny -dodá ZTI</t>
  </si>
  <si>
    <t>P</t>
  </si>
  <si>
    <t>1.2</t>
  </si>
  <si>
    <t>Nasávacia výustka s ochranným sitom 400x510mm</t>
  </si>
  <si>
    <t>-1706810055</t>
  </si>
  <si>
    <t>1.3</t>
  </si>
  <si>
    <t>Výfukovacia hlavica s ochranným sitom 400x510mm</t>
  </si>
  <si>
    <t>-1514328993</t>
  </si>
  <si>
    <t>1.4</t>
  </si>
  <si>
    <t>Tlmič hluku IAA 035/050</t>
  </si>
  <si>
    <t>242456752</t>
  </si>
  <si>
    <t>5</t>
  </si>
  <si>
    <t>1.5</t>
  </si>
  <si>
    <t>Odvodné výustky NOVA-500x200</t>
  </si>
  <si>
    <t>2074994777</t>
  </si>
  <si>
    <t>6</t>
  </si>
  <si>
    <t>1.6</t>
  </si>
  <si>
    <t>Kruhový anemostat DRE-C250 s pretlakovým boxom PDC 250 RE-S</t>
  </si>
  <si>
    <t>1100873225</t>
  </si>
  <si>
    <t>7</t>
  </si>
  <si>
    <t>P.1</t>
  </si>
  <si>
    <t>Štvorhranné potrubie do obvodu 1970mm vrátane tvaroviek</t>
  </si>
  <si>
    <t>m</t>
  </si>
  <si>
    <t>-719728370</t>
  </si>
  <si>
    <t>Tvarovky v rozsahu 15%</t>
  </si>
  <si>
    <t>8</t>
  </si>
  <si>
    <t>P.2</t>
  </si>
  <si>
    <t>Štvorhranné potrubie do obvodu 1970mm vrátane tvaroviek (TEPELNE IZOLOVANÉ)</t>
  </si>
  <si>
    <t>-1533287919</t>
  </si>
  <si>
    <t>9</t>
  </si>
  <si>
    <t>P.3</t>
  </si>
  <si>
    <t>Kruhové SPIRO potrubie Ø200mm vrátane tvaroviek</t>
  </si>
  <si>
    <t>2074544104</t>
  </si>
  <si>
    <t>10</t>
  </si>
  <si>
    <t>P.4</t>
  </si>
  <si>
    <t>Dodávka a montáž závesného systému pre kruhové a štvorhranné potrubie</t>
  </si>
  <si>
    <t>kg</t>
  </si>
  <si>
    <t>-680605253</t>
  </si>
  <si>
    <t>11</t>
  </si>
  <si>
    <t>P.5</t>
  </si>
  <si>
    <t>Vybúranie otvoru v murive pre prestup potrubia vr. spätnej úpravy do pôvodného stavu</t>
  </si>
  <si>
    <t>-1841288340</t>
  </si>
  <si>
    <t>12</t>
  </si>
  <si>
    <t>S.1</t>
  </si>
  <si>
    <t>Funkčné skúšky zariadení, vyregulovanie vzduchových množstiev</t>
  </si>
  <si>
    <t>hod</t>
  </si>
  <si>
    <t>-27588440</t>
  </si>
  <si>
    <t>13</t>
  </si>
  <si>
    <t>S.2</t>
  </si>
  <si>
    <t>Odovzdanie zariadenia a zaškolenie obsluhy</t>
  </si>
  <si>
    <t>-415914067</t>
  </si>
  <si>
    <t>14</t>
  </si>
  <si>
    <t>S.3</t>
  </si>
  <si>
    <t>Montážny a doplnkový materiál</t>
  </si>
  <si>
    <t>616977663</t>
  </si>
  <si>
    <t>PN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</si>
</sst>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.00"/>
    <numFmt numFmtId="167" formatCode="#,##0.00%"/>
    <numFmt numFmtId="168" formatCode="DD/MM/YYYY"/>
    <numFmt numFmtId="169" formatCode="#,##0.00000"/>
    <numFmt numFmtId="170" formatCode="#,##0.000"/>
  </numFmts>
  <fonts count="37">
    <font>
      <sz val="8"/>
      <name val="Trebuchet MS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AE682"/>
      <name val="Trebuchet MS"/>
      <family val="2"/>
      <charset val="1"/>
    </font>
    <font>
      <sz val="10"/>
      <name val="Trebuchet MS"/>
      <family val="2"/>
      <charset val="1"/>
    </font>
    <font>
      <sz val="10"/>
      <color rgb="FF960000"/>
      <name val="Trebuchet MS"/>
      <family val="2"/>
      <charset val="1"/>
    </font>
    <font>
      <u val="single"/>
      <sz val="10"/>
      <color rgb="FF0000FF"/>
      <name val="Trebuchet MS"/>
      <family val="2"/>
      <charset val="1"/>
    </font>
    <font>
      <u val="single"/>
      <sz val="11"/>
      <color rgb="FF0000FF"/>
      <name val="Calibri"/>
      <family val="2"/>
      <charset val="1"/>
    </font>
    <font>
      <sz val="8"/>
      <color rgb="FF3366FF"/>
      <name val="Trebuchet MS"/>
      <family val="2"/>
      <charset val="1"/>
    </font>
    <font>
      <b val="true"/>
      <sz val="16"/>
      <name val="Trebuchet MS"/>
      <family val="2"/>
      <charset val="1"/>
    </font>
    <font>
      <b val="true"/>
      <sz val="12"/>
      <color rgb="FF969696"/>
      <name val="Trebuchet MS"/>
      <family val="2"/>
      <charset val="1"/>
    </font>
    <font>
      <sz val="9"/>
      <color rgb="FF969696"/>
      <name val="Trebuchet MS"/>
      <family val="2"/>
      <charset val="1"/>
    </font>
    <font>
      <sz val="9"/>
      <name val="Trebuchet MS"/>
      <family val="2"/>
      <charset val="1"/>
    </font>
    <font>
      <b val="true"/>
      <sz val="8"/>
      <color rgb="FF969696"/>
      <name val="Trebuchet MS"/>
      <family val="2"/>
      <charset val="1"/>
    </font>
    <font>
      <b val="true"/>
      <sz val="12"/>
      <name val="Trebuchet MS"/>
      <family val="2"/>
      <charset val="1"/>
    </font>
    <font>
      <sz val="10"/>
      <color rgb="FF464646"/>
      <name val="Trebuchet MS"/>
      <family val="2"/>
      <charset val="1"/>
    </font>
    <font>
      <b val="true"/>
      <sz val="10"/>
      <name val="Trebuchet MS"/>
      <family val="2"/>
      <charset val="1"/>
    </font>
    <font>
      <sz val="8"/>
      <color rgb="FF969696"/>
      <name val="Trebuchet MS"/>
      <family val="2"/>
      <charset val="1"/>
    </font>
    <font>
      <b val="true"/>
      <sz val="10"/>
      <color rgb="FF464646"/>
      <name val="Trebuchet MS"/>
      <family val="2"/>
      <charset val="1"/>
    </font>
    <font>
      <sz val="10"/>
      <color rgb="FF969696"/>
      <name val="Trebuchet MS"/>
      <family val="2"/>
      <charset val="1"/>
    </font>
    <font>
      <b val="true"/>
      <sz val="9"/>
      <name val="Trebuchet MS"/>
      <family val="2"/>
      <charset val="1"/>
    </font>
    <font>
      <sz val="12"/>
      <color rgb="FF969696"/>
      <name val="Trebuchet MS"/>
      <family val="2"/>
      <charset val="1"/>
    </font>
    <font>
      <b val="true"/>
      <sz val="12"/>
      <color rgb="FF960000"/>
      <name val="Trebuchet MS"/>
      <family val="2"/>
      <charset val="1"/>
    </font>
    <font>
      <sz val="12"/>
      <name val="Trebuchet MS"/>
      <family val="2"/>
      <charset val="1"/>
    </font>
    <font>
      <sz val="18"/>
      <color rgb="FF0000FF"/>
      <name val="Wingdings 2"/>
      <family val="0"/>
      <charset val="1"/>
    </font>
    <font>
      <sz val="11"/>
      <name val="Trebuchet MS"/>
      <family val="2"/>
      <charset val="1"/>
    </font>
    <font>
      <b val="true"/>
      <sz val="11"/>
      <color rgb="FF003366"/>
      <name val="Trebuchet MS"/>
      <family val="2"/>
      <charset val="1"/>
    </font>
    <font>
      <sz val="11"/>
      <color rgb="FF003366"/>
      <name val="Trebuchet MS"/>
      <family val="2"/>
      <charset val="1"/>
    </font>
    <font>
      <sz val="11"/>
      <color rgb="FF969696"/>
      <name val="Trebuchet MS"/>
      <family val="2"/>
      <charset val="1"/>
    </font>
    <font>
      <sz val="10"/>
      <color rgb="FF003366"/>
      <name val="Trebuchet MS"/>
      <family val="2"/>
      <charset val="1"/>
    </font>
    <font>
      <b val="true"/>
      <sz val="12"/>
      <color rgb="FF800000"/>
      <name val="Trebuchet MS"/>
      <family val="2"/>
      <charset val="1"/>
    </font>
    <font>
      <sz val="12"/>
      <color rgb="FF003366"/>
      <name val="Trebuchet MS"/>
      <family val="2"/>
      <charset val="1"/>
    </font>
    <font>
      <sz val="8"/>
      <color rgb="FF960000"/>
      <name val="Trebuchet MS"/>
      <family val="2"/>
      <charset val="1"/>
    </font>
    <font>
      <b val="true"/>
      <sz val="8"/>
      <name val="Trebuchet MS"/>
      <family val="2"/>
      <charset val="1"/>
    </font>
    <font>
      <sz val="8"/>
      <color rgb="FF003366"/>
      <name val="Trebuchet MS"/>
      <family val="2"/>
      <charset val="1"/>
    </font>
    <font>
      <i val="true"/>
      <sz val="7"/>
      <color rgb="FF969696"/>
      <name val="Trebuchet MS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AE682"/>
        <bgColor rgb="FFFFCC99"/>
      </patternFill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13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5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5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1" fillId="0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1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2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9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9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9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9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30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3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20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6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3" fillId="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3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6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6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6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3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6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6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6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6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3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33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33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3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35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3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35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0" fillId="4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4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4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8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5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4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8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8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AE682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27000</xdr:colOff>
      <xdr:row>0</xdr:row>
      <xdr:rowOff>0</xdr:rowOff>
    </xdr:from>
    <xdr:to>
      <xdr:col>0</xdr:col>
      <xdr:colOff>297720</xdr:colOff>
      <xdr:row>0</xdr:row>
      <xdr:rowOff>270720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27000" y="0"/>
          <a:ext cx="270720" cy="270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27000</xdr:colOff>
      <xdr:row>0</xdr:row>
      <xdr:rowOff>0</xdr:rowOff>
    </xdr:from>
    <xdr:to>
      <xdr:col>0</xdr:col>
      <xdr:colOff>303480</xdr:colOff>
      <xdr:row>0</xdr:row>
      <xdr:rowOff>276480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27000" y="0"/>
          <a:ext cx="276480" cy="2764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K97"/>
  <sheetViews>
    <sheetView windowProtection="tru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5"/>
  <cols>
    <col collapsed="false" hidden="false" max="1" min="1" style="0" width="8.33108108108108"/>
    <col collapsed="false" hidden="false" max="2" min="2" style="0" width="1.65540540540541"/>
    <col collapsed="false" hidden="false" max="3" min="3" style="0" width="4.16216216216216"/>
    <col collapsed="false" hidden="false" max="33" min="4" style="0" width="2.5"/>
    <col collapsed="false" hidden="false" max="34" min="34" style="0" width="3.32432432432432"/>
    <col collapsed="false" hidden="false" max="37" min="35" style="0" width="2.5"/>
    <col collapsed="false" hidden="false" max="38" min="38" style="0" width="8.33108108108108"/>
    <col collapsed="false" hidden="false" max="39" min="39" style="0" width="3.32432432432432"/>
    <col collapsed="false" hidden="false" max="40" min="40" style="0" width="13.3378378378378"/>
    <col collapsed="false" hidden="false" max="41" min="41" style="0" width="7.49324324324324"/>
    <col collapsed="false" hidden="false" max="42" min="42" style="0" width="4.16216216216216"/>
    <col collapsed="false" hidden="false" max="43" min="43" style="0" width="1.65540540540541"/>
    <col collapsed="false" hidden="false" max="44" min="44" style="0" width="13.6554054054054"/>
    <col collapsed="false" hidden="true" max="58" min="45" style="0" width="0"/>
    <col collapsed="false" hidden="false" max="59" min="59" style="0" width="66.5067567567568"/>
    <col collapsed="false" hidden="false" max="70" min="60" style="0" width="8.95945945945946"/>
    <col collapsed="false" hidden="true" max="89" min="71" style="0" width="0"/>
    <col collapsed="false" hidden="false" max="1025" min="90" style="0" width="8.95945945945946"/>
  </cols>
  <sheetData>
    <row r="1" customFormat="false" ht="21.4" hidden="false" customHeight="true" outlineLevel="0" collapsed="false">
      <c r="A1" s="1" t="s">
        <v>0</v>
      </c>
      <c r="B1" s="2"/>
      <c r="C1" s="2"/>
      <c r="D1" s="3" t="s">
        <v>1</v>
      </c>
      <c r="E1" s="2"/>
      <c r="F1" s="2"/>
      <c r="G1" s="2"/>
      <c r="H1" s="2"/>
      <c r="I1" s="2"/>
      <c r="J1" s="2"/>
      <c r="K1" s="4" t="s">
        <v>2</v>
      </c>
      <c r="L1" s="4"/>
      <c r="M1" s="4"/>
      <c r="N1" s="4"/>
      <c r="O1" s="4"/>
      <c r="P1" s="4"/>
      <c r="Q1" s="4"/>
      <c r="R1" s="4"/>
      <c r="S1" s="4"/>
      <c r="T1" s="2"/>
      <c r="U1" s="2"/>
      <c r="V1" s="2"/>
      <c r="W1" s="4" t="s">
        <v>3</v>
      </c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6" t="s">
        <v>4</v>
      </c>
      <c r="BB1" s="6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T1" s="7" t="s">
        <v>5</v>
      </c>
      <c r="BU1" s="7" t="s">
        <v>6</v>
      </c>
    </row>
    <row r="2" customFormat="false" ht="36.95" hidden="false" customHeight="true" outlineLevel="0" collapsed="false">
      <c r="C2" s="8" t="s">
        <v>7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R2" s="9" t="s">
        <v>8</v>
      </c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S2" s="10" t="s">
        <v>9</v>
      </c>
      <c r="BT2" s="10" t="s">
        <v>10</v>
      </c>
    </row>
    <row r="3" customFormat="false" ht="6.95" hidden="false" customHeight="true" outlineLevel="0" collapsed="false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3"/>
      <c r="BS3" s="10" t="s">
        <v>9</v>
      </c>
      <c r="BT3" s="10" t="s">
        <v>10</v>
      </c>
    </row>
    <row r="4" customFormat="false" ht="36.95" hidden="false" customHeight="true" outlineLevel="0" collapsed="false">
      <c r="B4" s="14"/>
      <c r="C4" s="15" t="s">
        <v>11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6"/>
      <c r="AS4" s="17" t="s">
        <v>12</v>
      </c>
      <c r="BG4" s="18" t="s">
        <v>13</v>
      </c>
      <c r="BS4" s="10" t="s">
        <v>14</v>
      </c>
    </row>
    <row r="5" customFormat="false" ht="14.45" hidden="false" customHeight="true" outlineLevel="0" collapsed="false">
      <c r="B5" s="14"/>
      <c r="C5" s="19"/>
      <c r="D5" s="20" t="s">
        <v>15</v>
      </c>
      <c r="E5" s="19"/>
      <c r="F5" s="19"/>
      <c r="G5" s="19"/>
      <c r="H5" s="19"/>
      <c r="I5" s="19"/>
      <c r="J5" s="19"/>
      <c r="K5" s="21" t="s">
        <v>16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19"/>
      <c r="AQ5" s="16"/>
      <c r="BG5" s="22" t="s">
        <v>17</v>
      </c>
      <c r="BS5" s="10" t="s">
        <v>9</v>
      </c>
    </row>
    <row r="6" customFormat="false" ht="36.95" hidden="false" customHeight="true" outlineLevel="0" collapsed="false">
      <c r="B6" s="14"/>
      <c r="C6" s="19"/>
      <c r="D6" s="23" t="s">
        <v>18</v>
      </c>
      <c r="E6" s="19"/>
      <c r="F6" s="19"/>
      <c r="G6" s="19"/>
      <c r="H6" s="19"/>
      <c r="I6" s="19"/>
      <c r="J6" s="19"/>
      <c r="K6" s="24" t="s">
        <v>19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19"/>
      <c r="AQ6" s="16"/>
      <c r="BG6" s="22"/>
      <c r="BS6" s="10" t="s">
        <v>9</v>
      </c>
    </row>
    <row r="7" customFormat="false" ht="14.45" hidden="false" customHeight="true" outlineLevel="0" collapsed="false">
      <c r="B7" s="14"/>
      <c r="C7" s="19"/>
      <c r="D7" s="25" t="s">
        <v>20</v>
      </c>
      <c r="E7" s="19"/>
      <c r="F7" s="19"/>
      <c r="G7" s="19"/>
      <c r="H7" s="19"/>
      <c r="I7" s="19"/>
      <c r="J7" s="19"/>
      <c r="K7" s="21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5" t="s">
        <v>21</v>
      </c>
      <c r="AL7" s="19"/>
      <c r="AM7" s="19"/>
      <c r="AN7" s="21"/>
      <c r="AO7" s="19"/>
      <c r="AP7" s="19"/>
      <c r="AQ7" s="16"/>
      <c r="BG7" s="22"/>
      <c r="BS7" s="10" t="s">
        <v>9</v>
      </c>
    </row>
    <row r="8" customFormat="false" ht="14.45" hidden="false" customHeight="true" outlineLevel="0" collapsed="false">
      <c r="B8" s="14"/>
      <c r="C8" s="19"/>
      <c r="D8" s="25" t="s">
        <v>22</v>
      </c>
      <c r="E8" s="19"/>
      <c r="F8" s="19"/>
      <c r="G8" s="19"/>
      <c r="H8" s="19"/>
      <c r="I8" s="19"/>
      <c r="J8" s="19"/>
      <c r="K8" s="21" t="s">
        <v>23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5" t="s">
        <v>24</v>
      </c>
      <c r="AL8" s="19"/>
      <c r="AM8" s="19"/>
      <c r="AN8" s="26" t="s">
        <v>25</v>
      </c>
      <c r="AO8" s="19"/>
      <c r="AP8" s="19"/>
      <c r="AQ8" s="16"/>
      <c r="BG8" s="22"/>
      <c r="BS8" s="10" t="s">
        <v>9</v>
      </c>
    </row>
    <row r="9" customFormat="false" ht="14.45" hidden="false" customHeight="true" outlineLevel="0" collapsed="false">
      <c r="B9" s="1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6"/>
      <c r="BG9" s="22"/>
      <c r="BS9" s="10" t="s">
        <v>9</v>
      </c>
    </row>
    <row r="10" customFormat="false" ht="14.45" hidden="false" customHeight="true" outlineLevel="0" collapsed="false">
      <c r="B10" s="14"/>
      <c r="C10" s="19"/>
      <c r="D10" s="25" t="s">
        <v>26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5" t="s">
        <v>27</v>
      </c>
      <c r="AL10" s="19"/>
      <c r="AM10" s="19"/>
      <c r="AN10" s="21"/>
      <c r="AO10" s="19"/>
      <c r="AP10" s="19"/>
      <c r="AQ10" s="16"/>
      <c r="BG10" s="22"/>
      <c r="BS10" s="10" t="s">
        <v>9</v>
      </c>
    </row>
    <row r="11" customFormat="false" ht="18.4" hidden="false" customHeight="true" outlineLevel="0" collapsed="false">
      <c r="B11" s="14"/>
      <c r="C11" s="19"/>
      <c r="D11" s="19"/>
      <c r="E11" s="21" t="s">
        <v>23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5" t="s">
        <v>28</v>
      </c>
      <c r="AL11" s="19"/>
      <c r="AM11" s="19"/>
      <c r="AN11" s="21"/>
      <c r="AO11" s="19"/>
      <c r="AP11" s="19"/>
      <c r="AQ11" s="16"/>
      <c r="BG11" s="22"/>
      <c r="BS11" s="10" t="s">
        <v>9</v>
      </c>
    </row>
    <row r="12" customFormat="false" ht="6.95" hidden="false" customHeight="true" outlineLevel="0" collapsed="false">
      <c r="B12" s="14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6"/>
      <c r="BG12" s="22"/>
      <c r="BS12" s="10" t="s">
        <v>9</v>
      </c>
    </row>
    <row r="13" customFormat="false" ht="14.45" hidden="false" customHeight="true" outlineLevel="0" collapsed="false">
      <c r="B13" s="14"/>
      <c r="C13" s="19"/>
      <c r="D13" s="25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5" t="s">
        <v>27</v>
      </c>
      <c r="AL13" s="19"/>
      <c r="AM13" s="19"/>
      <c r="AN13" s="27" t="s">
        <v>30</v>
      </c>
      <c r="AO13" s="19"/>
      <c r="AP13" s="19"/>
      <c r="AQ13" s="16"/>
      <c r="BG13" s="22"/>
      <c r="BS13" s="10" t="s">
        <v>9</v>
      </c>
    </row>
    <row r="14" customFormat="false" ht="15" hidden="false" customHeight="false" outlineLevel="0" collapsed="false">
      <c r="B14" s="14"/>
      <c r="C14" s="19"/>
      <c r="D14" s="19"/>
      <c r="E14" s="27" t="s">
        <v>30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5" t="s">
        <v>28</v>
      </c>
      <c r="AL14" s="19"/>
      <c r="AM14" s="19"/>
      <c r="AN14" s="27" t="s">
        <v>30</v>
      </c>
      <c r="AO14" s="19"/>
      <c r="AP14" s="19"/>
      <c r="AQ14" s="16"/>
      <c r="BG14" s="22"/>
      <c r="BS14" s="10" t="s">
        <v>9</v>
      </c>
    </row>
    <row r="15" customFormat="false" ht="6.95" hidden="false" customHeight="true" outlineLevel="0" collapsed="false">
      <c r="B15" s="14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6"/>
      <c r="BG15" s="22"/>
      <c r="BS15" s="10" t="s">
        <v>5</v>
      </c>
    </row>
    <row r="16" customFormat="false" ht="14.45" hidden="false" customHeight="true" outlineLevel="0" collapsed="false">
      <c r="B16" s="14"/>
      <c r="C16" s="19"/>
      <c r="D16" s="25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5" t="s">
        <v>27</v>
      </c>
      <c r="AL16" s="19"/>
      <c r="AM16" s="19"/>
      <c r="AN16" s="21"/>
      <c r="AO16" s="19"/>
      <c r="AP16" s="19"/>
      <c r="AQ16" s="16"/>
      <c r="BG16" s="22"/>
      <c r="BS16" s="10" t="s">
        <v>5</v>
      </c>
    </row>
    <row r="17" customFormat="false" ht="18.4" hidden="false" customHeight="true" outlineLevel="0" collapsed="false">
      <c r="B17" s="14"/>
      <c r="C17" s="19"/>
      <c r="D17" s="19"/>
      <c r="E17" s="21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5" t="s">
        <v>28</v>
      </c>
      <c r="AL17" s="19"/>
      <c r="AM17" s="19"/>
      <c r="AN17" s="21"/>
      <c r="AO17" s="19"/>
      <c r="AP17" s="19"/>
      <c r="AQ17" s="16"/>
      <c r="BG17" s="22"/>
      <c r="BS17" s="10" t="s">
        <v>6</v>
      </c>
    </row>
    <row r="18" customFormat="false" ht="6.95" hidden="false" customHeight="true" outlineLevel="0" collapsed="false">
      <c r="B18" s="14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6"/>
      <c r="BG18" s="22"/>
      <c r="BS18" s="10" t="s">
        <v>9</v>
      </c>
    </row>
    <row r="19" customFormat="false" ht="14.45" hidden="false" customHeight="true" outlineLevel="0" collapsed="false">
      <c r="B19" s="14"/>
      <c r="C19" s="19"/>
      <c r="D19" s="25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5" t="s">
        <v>27</v>
      </c>
      <c r="AL19" s="19"/>
      <c r="AM19" s="19"/>
      <c r="AN19" s="21"/>
      <c r="AO19" s="19"/>
      <c r="AP19" s="19"/>
      <c r="AQ19" s="16"/>
      <c r="BG19" s="22"/>
      <c r="BS19" s="10" t="s">
        <v>9</v>
      </c>
    </row>
    <row r="20" customFormat="false" ht="18.4" hidden="false" customHeight="true" outlineLevel="0" collapsed="false">
      <c r="B20" s="14"/>
      <c r="C20" s="19"/>
      <c r="D20" s="19"/>
      <c r="E20" s="21" t="s">
        <v>32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5" t="s">
        <v>28</v>
      </c>
      <c r="AL20" s="19"/>
      <c r="AM20" s="19"/>
      <c r="AN20" s="21"/>
      <c r="AO20" s="19"/>
      <c r="AP20" s="19"/>
      <c r="AQ20" s="16"/>
      <c r="BG20" s="22"/>
    </row>
    <row r="21" customFormat="false" ht="6.95" hidden="false" customHeight="true" outlineLevel="0" collapsed="false">
      <c r="B21" s="14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6"/>
      <c r="BG21" s="22"/>
    </row>
    <row r="22" customFormat="false" ht="15" hidden="false" customHeight="false" outlineLevel="0" collapsed="false">
      <c r="B22" s="14"/>
      <c r="C22" s="19"/>
      <c r="D22" s="25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6"/>
      <c r="BG22" s="22"/>
    </row>
    <row r="23" customFormat="false" ht="16.5" hidden="false" customHeight="true" outlineLevel="0" collapsed="false">
      <c r="B23" s="14"/>
      <c r="C23" s="19"/>
      <c r="D23" s="19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19"/>
      <c r="AP23" s="19"/>
      <c r="AQ23" s="16"/>
      <c r="BG23" s="22"/>
    </row>
    <row r="24" customFormat="false" ht="6.95" hidden="false" customHeight="true" outlineLevel="0" collapsed="false">
      <c r="B24" s="14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6"/>
      <c r="BG24" s="22"/>
    </row>
    <row r="25" customFormat="false" ht="6.95" hidden="false" customHeight="true" outlineLevel="0" collapsed="false">
      <c r="B25" s="14"/>
      <c r="C25" s="1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9"/>
      <c r="AQ25" s="16"/>
      <c r="BG25" s="22"/>
    </row>
    <row r="26" customFormat="false" ht="14.45" hidden="false" customHeight="true" outlineLevel="0" collapsed="false">
      <c r="B26" s="14"/>
      <c r="C26" s="19"/>
      <c r="D26" s="30" t="s">
        <v>35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31" t="n">
        <f aca="false">ROUND(AG87,2)</f>
        <v>0</v>
      </c>
      <c r="AL26" s="31"/>
      <c r="AM26" s="31"/>
      <c r="AN26" s="31"/>
      <c r="AO26" s="31"/>
      <c r="AP26" s="19"/>
      <c r="AQ26" s="16"/>
      <c r="BG26" s="22"/>
    </row>
    <row r="27" customFormat="false" ht="15" hidden="false" customHeight="false" outlineLevel="0" collapsed="false">
      <c r="B27" s="14"/>
      <c r="C27" s="19"/>
      <c r="D27" s="19"/>
      <c r="E27" s="25" t="s">
        <v>36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32" t="n">
        <f aca="false">AS87</f>
        <v>0</v>
      </c>
      <c r="AL27" s="32"/>
      <c r="AM27" s="32"/>
      <c r="AN27" s="32"/>
      <c r="AO27" s="32"/>
      <c r="AP27" s="19"/>
      <c r="AQ27" s="16"/>
      <c r="BG27" s="22"/>
    </row>
    <row r="28" s="33" customFormat="true" ht="15" hidden="false" customHeight="false" outlineLevel="0" collapsed="false">
      <c r="B28" s="34"/>
      <c r="C28" s="35"/>
      <c r="D28" s="35"/>
      <c r="E28" s="25" t="s">
        <v>37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2" t="n">
        <f aca="false">ROUND(AT87,2)</f>
        <v>0</v>
      </c>
      <c r="AL28" s="32"/>
      <c r="AM28" s="32"/>
      <c r="AN28" s="32"/>
      <c r="AO28" s="32"/>
      <c r="AP28" s="35"/>
      <c r="AQ28" s="36"/>
      <c r="BG28" s="22"/>
    </row>
    <row r="29" customFormat="false" ht="14.45" hidden="false" customHeight="true" outlineLevel="0" collapsed="false">
      <c r="A29" s="33"/>
      <c r="B29" s="34"/>
      <c r="C29" s="35"/>
      <c r="D29" s="30" t="s">
        <v>38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1" t="n">
        <f aca="false">ROUND(AG90,2)</f>
        <v>0</v>
      </c>
      <c r="AL29" s="31"/>
      <c r="AM29" s="31"/>
      <c r="AN29" s="31"/>
      <c r="AO29" s="31"/>
      <c r="AP29" s="35"/>
      <c r="AQ29" s="36"/>
      <c r="BG29" s="22"/>
    </row>
    <row r="30" customFormat="false" ht="6.95" hidden="false" customHeight="true" outlineLevel="0" collapsed="false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G30" s="22"/>
    </row>
    <row r="31" customFormat="false" ht="25.9" hidden="false" customHeight="true" outlineLevel="0" collapsed="false">
      <c r="A31" s="33"/>
      <c r="B31" s="34"/>
      <c r="C31" s="35"/>
      <c r="D31" s="37" t="s">
        <v>39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9" t="n">
        <f aca="false">ROUND(AK26+AK29,2)</f>
        <v>0</v>
      </c>
      <c r="AL31" s="39"/>
      <c r="AM31" s="39"/>
      <c r="AN31" s="39"/>
      <c r="AO31" s="39"/>
      <c r="AP31" s="35"/>
      <c r="AQ31" s="36"/>
      <c r="BG31" s="22"/>
    </row>
    <row r="32" customFormat="false" ht="6.95" hidden="false" customHeight="true" outlineLevel="0" collapsed="false">
      <c r="A32" s="33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6"/>
      <c r="BG32" s="22"/>
    </row>
    <row r="33" s="40" customFormat="true" ht="14.45" hidden="false" customHeight="true" outlineLevel="0" collapsed="false">
      <c r="B33" s="41"/>
      <c r="C33" s="42"/>
      <c r="D33" s="43" t="s">
        <v>40</v>
      </c>
      <c r="E33" s="42"/>
      <c r="F33" s="43" t="s">
        <v>41</v>
      </c>
      <c r="G33" s="42"/>
      <c r="H33" s="42"/>
      <c r="I33" s="42"/>
      <c r="J33" s="42"/>
      <c r="K33" s="42"/>
      <c r="L33" s="44" t="n">
        <v>0.2</v>
      </c>
      <c r="M33" s="44"/>
      <c r="N33" s="44"/>
      <c r="O33" s="44"/>
      <c r="P33" s="42"/>
      <c r="Q33" s="42"/>
      <c r="R33" s="42"/>
      <c r="S33" s="42"/>
      <c r="T33" s="45" t="s">
        <v>42</v>
      </c>
      <c r="U33" s="42"/>
      <c r="V33" s="42"/>
      <c r="W33" s="46" t="n">
        <f aca="false">ROUND(BB87+SUM(CD91:CD95),2)</f>
        <v>0</v>
      </c>
      <c r="X33" s="46"/>
      <c r="Y33" s="46"/>
      <c r="Z33" s="46"/>
      <c r="AA33" s="46"/>
      <c r="AB33" s="46"/>
      <c r="AC33" s="46"/>
      <c r="AD33" s="46"/>
      <c r="AE33" s="46"/>
      <c r="AF33" s="42"/>
      <c r="AG33" s="42"/>
      <c r="AH33" s="42"/>
      <c r="AI33" s="42"/>
      <c r="AJ33" s="42"/>
      <c r="AK33" s="46" t="n">
        <f aca="false">ROUND(AX87+SUM(BY91:BY95),2)</f>
        <v>0</v>
      </c>
      <c r="AL33" s="46"/>
      <c r="AM33" s="46"/>
      <c r="AN33" s="46"/>
      <c r="AO33" s="46"/>
      <c r="AP33" s="42"/>
      <c r="AQ33" s="47"/>
      <c r="BG33" s="22"/>
    </row>
    <row r="34" customFormat="false" ht="14.45" hidden="false" customHeight="true" outlineLevel="0" collapsed="false">
      <c r="A34" s="40"/>
      <c r="B34" s="41"/>
      <c r="C34" s="42"/>
      <c r="D34" s="42"/>
      <c r="E34" s="42"/>
      <c r="F34" s="43" t="s">
        <v>43</v>
      </c>
      <c r="G34" s="42"/>
      <c r="H34" s="42"/>
      <c r="I34" s="42"/>
      <c r="J34" s="42"/>
      <c r="K34" s="42"/>
      <c r="L34" s="44" t="n">
        <v>0.2</v>
      </c>
      <c r="M34" s="44"/>
      <c r="N34" s="44"/>
      <c r="O34" s="44"/>
      <c r="P34" s="42"/>
      <c r="Q34" s="42"/>
      <c r="R34" s="42"/>
      <c r="S34" s="42"/>
      <c r="T34" s="45" t="s">
        <v>42</v>
      </c>
      <c r="U34" s="42"/>
      <c r="V34" s="42"/>
      <c r="W34" s="46" t="n">
        <f aca="false">ROUND(BC87+SUM(CE91:CE95),2)</f>
        <v>0</v>
      </c>
      <c r="X34" s="46"/>
      <c r="Y34" s="46"/>
      <c r="Z34" s="46"/>
      <c r="AA34" s="46"/>
      <c r="AB34" s="46"/>
      <c r="AC34" s="46"/>
      <c r="AD34" s="46"/>
      <c r="AE34" s="46"/>
      <c r="AF34" s="42"/>
      <c r="AG34" s="42"/>
      <c r="AH34" s="42"/>
      <c r="AI34" s="42"/>
      <c r="AJ34" s="42"/>
      <c r="AK34" s="46" t="n">
        <f aca="false">ROUND(AY87+SUM(BZ91:BZ95),2)</f>
        <v>0</v>
      </c>
      <c r="AL34" s="46"/>
      <c r="AM34" s="46"/>
      <c r="AN34" s="46"/>
      <c r="AO34" s="46"/>
      <c r="AP34" s="42"/>
      <c r="AQ34" s="47"/>
      <c r="BG34" s="22"/>
    </row>
    <row r="35" customFormat="false" ht="14.45" hidden="true" customHeight="true" outlineLevel="0" collapsed="false">
      <c r="A35" s="40"/>
      <c r="B35" s="41"/>
      <c r="C35" s="42"/>
      <c r="D35" s="42"/>
      <c r="E35" s="42"/>
      <c r="F35" s="43" t="s">
        <v>44</v>
      </c>
      <c r="G35" s="42"/>
      <c r="H35" s="42"/>
      <c r="I35" s="42"/>
      <c r="J35" s="42"/>
      <c r="K35" s="42"/>
      <c r="L35" s="44" t="n">
        <v>0.2</v>
      </c>
      <c r="M35" s="44"/>
      <c r="N35" s="44"/>
      <c r="O35" s="44"/>
      <c r="P35" s="42"/>
      <c r="Q35" s="42"/>
      <c r="R35" s="42"/>
      <c r="S35" s="42"/>
      <c r="T35" s="45" t="s">
        <v>42</v>
      </c>
      <c r="U35" s="42"/>
      <c r="V35" s="42"/>
      <c r="W35" s="46" t="n">
        <f aca="false">ROUND(BD87+SUM(CF91:CF95),2)</f>
        <v>0</v>
      </c>
      <c r="X35" s="46"/>
      <c r="Y35" s="46"/>
      <c r="Z35" s="46"/>
      <c r="AA35" s="46"/>
      <c r="AB35" s="46"/>
      <c r="AC35" s="46"/>
      <c r="AD35" s="46"/>
      <c r="AE35" s="46"/>
      <c r="AF35" s="42"/>
      <c r="AG35" s="42"/>
      <c r="AH35" s="42"/>
      <c r="AI35" s="42"/>
      <c r="AJ35" s="42"/>
      <c r="AK35" s="46" t="n">
        <v>0</v>
      </c>
      <c r="AL35" s="46"/>
      <c r="AM35" s="46"/>
      <c r="AN35" s="46"/>
      <c r="AO35" s="46"/>
      <c r="AP35" s="42"/>
      <c r="AQ35" s="47"/>
    </row>
    <row r="36" customFormat="false" ht="14.45" hidden="true" customHeight="true" outlineLevel="0" collapsed="false">
      <c r="A36" s="40"/>
      <c r="B36" s="41"/>
      <c r="C36" s="42"/>
      <c r="D36" s="42"/>
      <c r="E36" s="42"/>
      <c r="F36" s="43" t="s">
        <v>45</v>
      </c>
      <c r="G36" s="42"/>
      <c r="H36" s="42"/>
      <c r="I36" s="42"/>
      <c r="J36" s="42"/>
      <c r="K36" s="42"/>
      <c r="L36" s="44" t="n">
        <v>0.2</v>
      </c>
      <c r="M36" s="44"/>
      <c r="N36" s="44"/>
      <c r="O36" s="44"/>
      <c r="P36" s="42"/>
      <c r="Q36" s="42"/>
      <c r="R36" s="42"/>
      <c r="S36" s="42"/>
      <c r="T36" s="45" t="s">
        <v>42</v>
      </c>
      <c r="U36" s="42"/>
      <c r="V36" s="42"/>
      <c r="W36" s="46" t="n">
        <f aca="false">ROUND(BE87+SUM(CG91:CG95),2)</f>
        <v>0</v>
      </c>
      <c r="X36" s="46"/>
      <c r="Y36" s="46"/>
      <c r="Z36" s="46"/>
      <c r="AA36" s="46"/>
      <c r="AB36" s="46"/>
      <c r="AC36" s="46"/>
      <c r="AD36" s="46"/>
      <c r="AE36" s="46"/>
      <c r="AF36" s="42"/>
      <c r="AG36" s="42"/>
      <c r="AH36" s="42"/>
      <c r="AI36" s="42"/>
      <c r="AJ36" s="42"/>
      <c r="AK36" s="46" t="n">
        <v>0</v>
      </c>
      <c r="AL36" s="46"/>
      <c r="AM36" s="46"/>
      <c r="AN36" s="46"/>
      <c r="AO36" s="46"/>
      <c r="AP36" s="42"/>
      <c r="AQ36" s="47"/>
    </row>
    <row r="37" customFormat="false" ht="14.45" hidden="true" customHeight="true" outlineLevel="0" collapsed="false">
      <c r="A37" s="40"/>
      <c r="B37" s="41"/>
      <c r="C37" s="42"/>
      <c r="D37" s="42"/>
      <c r="E37" s="42"/>
      <c r="F37" s="43" t="s">
        <v>46</v>
      </c>
      <c r="G37" s="42"/>
      <c r="H37" s="42"/>
      <c r="I37" s="42"/>
      <c r="J37" s="42"/>
      <c r="K37" s="42"/>
      <c r="L37" s="44" t="n">
        <v>0</v>
      </c>
      <c r="M37" s="44"/>
      <c r="N37" s="44"/>
      <c r="O37" s="44"/>
      <c r="P37" s="42"/>
      <c r="Q37" s="42"/>
      <c r="R37" s="42"/>
      <c r="S37" s="42"/>
      <c r="T37" s="45" t="s">
        <v>42</v>
      </c>
      <c r="U37" s="42"/>
      <c r="V37" s="42"/>
      <c r="W37" s="46" t="n">
        <f aca="false">ROUND(BF87+SUM(CH91:CH95),2)</f>
        <v>0</v>
      </c>
      <c r="X37" s="46"/>
      <c r="Y37" s="46"/>
      <c r="Z37" s="46"/>
      <c r="AA37" s="46"/>
      <c r="AB37" s="46"/>
      <c r="AC37" s="46"/>
      <c r="AD37" s="46"/>
      <c r="AE37" s="46"/>
      <c r="AF37" s="42"/>
      <c r="AG37" s="42"/>
      <c r="AH37" s="42"/>
      <c r="AI37" s="42"/>
      <c r="AJ37" s="42"/>
      <c r="AK37" s="46" t="n">
        <v>0</v>
      </c>
      <c r="AL37" s="46"/>
      <c r="AM37" s="46"/>
      <c r="AN37" s="46"/>
      <c r="AO37" s="46"/>
      <c r="AP37" s="42"/>
      <c r="AQ37" s="47"/>
    </row>
    <row r="38" s="33" customFormat="true" ht="6.95" hidden="false" customHeight="true" outlineLevel="0" collapsed="false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customFormat="false" ht="25.9" hidden="false" customHeight="true" outlineLevel="0" collapsed="false">
      <c r="A39" s="33"/>
      <c r="B39" s="34"/>
      <c r="C39" s="48"/>
      <c r="D39" s="49" t="s">
        <v>47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1" t="s">
        <v>48</v>
      </c>
      <c r="U39" s="50"/>
      <c r="V39" s="50"/>
      <c r="W39" s="50"/>
      <c r="X39" s="52" t="s">
        <v>49</v>
      </c>
      <c r="Y39" s="52"/>
      <c r="Z39" s="52"/>
      <c r="AA39" s="52"/>
      <c r="AB39" s="52"/>
      <c r="AC39" s="50"/>
      <c r="AD39" s="50"/>
      <c r="AE39" s="50"/>
      <c r="AF39" s="50"/>
      <c r="AG39" s="50"/>
      <c r="AH39" s="50"/>
      <c r="AI39" s="50"/>
      <c r="AJ39" s="50"/>
      <c r="AK39" s="53" t="n">
        <f aca="false">SUM(AK31:AK37)</f>
        <v>0</v>
      </c>
      <c r="AL39" s="53"/>
      <c r="AM39" s="53"/>
      <c r="AN39" s="53"/>
      <c r="AO39" s="53"/>
      <c r="AP39" s="48"/>
      <c r="AQ39" s="36"/>
    </row>
    <row r="40" customFormat="false" ht="14.45" hidden="false" customHeight="true" outlineLevel="0" collapsed="false">
      <c r="A40" s="33"/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6"/>
    </row>
    <row r="41" customFormat="false" ht="13.5" hidden="false" customHeight="false" outlineLevel="0" collapsed="false">
      <c r="B41" s="14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6"/>
    </row>
    <row r="42" customFormat="false" ht="13.5" hidden="false" customHeight="false" outlineLevel="0" collapsed="false">
      <c r="B42" s="14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6"/>
    </row>
    <row r="43" customFormat="false" ht="13.5" hidden="false" customHeight="false" outlineLevel="0" collapsed="false">
      <c r="B43" s="14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6"/>
    </row>
    <row r="44" customFormat="false" ht="13.5" hidden="false" customHeight="false" outlineLevel="0" collapsed="false">
      <c r="B44" s="14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6"/>
    </row>
    <row r="45" customFormat="false" ht="13.5" hidden="false" customHeight="false" outlineLevel="0" collapsed="false">
      <c r="B45" s="14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6"/>
    </row>
    <row r="46" customFormat="false" ht="13.5" hidden="false" customHeight="false" outlineLevel="0" collapsed="false">
      <c r="B46" s="14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6"/>
    </row>
    <row r="47" customFormat="false" ht="13.5" hidden="false" customHeight="false" outlineLevel="0" collapsed="false">
      <c r="B47" s="14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6"/>
    </row>
    <row r="48" customFormat="false" ht="13.5" hidden="false" customHeight="false" outlineLevel="0" collapsed="false">
      <c r="B48" s="14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6"/>
    </row>
    <row r="49" s="33" customFormat="true" ht="15" hidden="false" customHeight="false" outlineLevel="0" collapsed="false">
      <c r="B49" s="34"/>
      <c r="C49" s="35"/>
      <c r="D49" s="54" t="s">
        <v>50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6"/>
      <c r="AA49" s="35"/>
      <c r="AB49" s="35"/>
      <c r="AC49" s="54" t="s">
        <v>51</v>
      </c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6"/>
      <c r="AP49" s="35"/>
      <c r="AQ49" s="36"/>
    </row>
    <row r="50" customFormat="false" ht="13.5" hidden="false" customHeight="false" outlineLevel="0" collapsed="false">
      <c r="B50" s="14"/>
      <c r="C50" s="19"/>
      <c r="D50" s="57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58"/>
      <c r="AA50" s="19"/>
      <c r="AB50" s="19"/>
      <c r="AC50" s="57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58"/>
      <c r="AP50" s="19"/>
      <c r="AQ50" s="16"/>
    </row>
    <row r="51" customFormat="false" ht="13.5" hidden="false" customHeight="false" outlineLevel="0" collapsed="false">
      <c r="B51" s="14"/>
      <c r="C51" s="19"/>
      <c r="D51" s="57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58"/>
      <c r="AA51" s="19"/>
      <c r="AB51" s="19"/>
      <c r="AC51" s="57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58"/>
      <c r="AP51" s="19"/>
      <c r="AQ51" s="16"/>
    </row>
    <row r="52" customFormat="false" ht="13.5" hidden="false" customHeight="false" outlineLevel="0" collapsed="false">
      <c r="B52" s="14"/>
      <c r="C52" s="19"/>
      <c r="D52" s="57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58"/>
      <c r="AA52" s="19"/>
      <c r="AB52" s="19"/>
      <c r="AC52" s="57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58"/>
      <c r="AP52" s="19"/>
      <c r="AQ52" s="16"/>
    </row>
    <row r="53" customFormat="false" ht="13.5" hidden="false" customHeight="false" outlineLevel="0" collapsed="false">
      <c r="B53" s="14"/>
      <c r="C53" s="19"/>
      <c r="D53" s="57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58"/>
      <c r="AA53" s="19"/>
      <c r="AB53" s="19"/>
      <c r="AC53" s="57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58"/>
      <c r="AP53" s="19"/>
      <c r="AQ53" s="16"/>
    </row>
    <row r="54" customFormat="false" ht="13.5" hidden="false" customHeight="false" outlineLevel="0" collapsed="false">
      <c r="B54" s="14"/>
      <c r="C54" s="19"/>
      <c r="D54" s="57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58"/>
      <c r="AA54" s="19"/>
      <c r="AB54" s="19"/>
      <c r="AC54" s="57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58"/>
      <c r="AP54" s="19"/>
      <c r="AQ54" s="16"/>
    </row>
    <row r="55" customFormat="false" ht="13.5" hidden="false" customHeight="false" outlineLevel="0" collapsed="false">
      <c r="B55" s="14"/>
      <c r="C55" s="19"/>
      <c r="D55" s="57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58"/>
      <c r="AA55" s="19"/>
      <c r="AB55" s="19"/>
      <c r="AC55" s="57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58"/>
      <c r="AP55" s="19"/>
      <c r="AQ55" s="16"/>
    </row>
    <row r="56" customFormat="false" ht="13.5" hidden="false" customHeight="false" outlineLevel="0" collapsed="false">
      <c r="B56" s="14"/>
      <c r="C56" s="19"/>
      <c r="D56" s="57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58"/>
      <c r="AA56" s="19"/>
      <c r="AB56" s="19"/>
      <c r="AC56" s="57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58"/>
      <c r="AP56" s="19"/>
      <c r="AQ56" s="16"/>
    </row>
    <row r="57" customFormat="false" ht="13.5" hidden="false" customHeight="false" outlineLevel="0" collapsed="false">
      <c r="B57" s="14"/>
      <c r="C57" s="19"/>
      <c r="D57" s="57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58"/>
      <c r="AA57" s="19"/>
      <c r="AB57" s="19"/>
      <c r="AC57" s="57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58"/>
      <c r="AP57" s="19"/>
      <c r="AQ57" s="16"/>
    </row>
    <row r="58" s="33" customFormat="true" ht="15" hidden="false" customHeight="false" outlineLevel="0" collapsed="false">
      <c r="B58" s="34"/>
      <c r="C58" s="35"/>
      <c r="D58" s="59" t="s">
        <v>52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1" t="s">
        <v>53</v>
      </c>
      <c r="S58" s="60"/>
      <c r="T58" s="60"/>
      <c r="U58" s="60"/>
      <c r="V58" s="60"/>
      <c r="W58" s="60"/>
      <c r="X58" s="60"/>
      <c r="Y58" s="60"/>
      <c r="Z58" s="62"/>
      <c r="AA58" s="35"/>
      <c r="AB58" s="35"/>
      <c r="AC58" s="59" t="s">
        <v>52</v>
      </c>
      <c r="AD58" s="60"/>
      <c r="AE58" s="60"/>
      <c r="AF58" s="60"/>
      <c r="AG58" s="60"/>
      <c r="AH58" s="60"/>
      <c r="AI58" s="60"/>
      <c r="AJ58" s="60"/>
      <c r="AK58" s="60"/>
      <c r="AL58" s="60"/>
      <c r="AM58" s="61" t="s">
        <v>53</v>
      </c>
      <c r="AN58" s="60"/>
      <c r="AO58" s="62"/>
      <c r="AP58" s="35"/>
      <c r="AQ58" s="36"/>
    </row>
    <row r="59" customFormat="false" ht="13.5" hidden="false" customHeight="false" outlineLevel="0" collapsed="false">
      <c r="B59" s="14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6"/>
    </row>
    <row r="60" s="33" customFormat="true" ht="15" hidden="false" customHeight="false" outlineLevel="0" collapsed="false">
      <c r="B60" s="34"/>
      <c r="C60" s="35"/>
      <c r="D60" s="54" t="s">
        <v>54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6"/>
      <c r="AA60" s="35"/>
      <c r="AB60" s="35"/>
      <c r="AC60" s="54" t="s">
        <v>55</v>
      </c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6"/>
      <c r="AP60" s="35"/>
      <c r="AQ60" s="36"/>
    </row>
    <row r="61" customFormat="false" ht="13.5" hidden="false" customHeight="false" outlineLevel="0" collapsed="false">
      <c r="B61" s="14"/>
      <c r="C61" s="19"/>
      <c r="D61" s="57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58"/>
      <c r="AA61" s="19"/>
      <c r="AB61" s="19"/>
      <c r="AC61" s="57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58"/>
      <c r="AP61" s="19"/>
      <c r="AQ61" s="16"/>
    </row>
    <row r="62" customFormat="false" ht="13.5" hidden="false" customHeight="false" outlineLevel="0" collapsed="false">
      <c r="B62" s="14"/>
      <c r="C62" s="19"/>
      <c r="D62" s="57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58"/>
      <c r="AA62" s="19"/>
      <c r="AB62" s="19"/>
      <c r="AC62" s="57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58"/>
      <c r="AP62" s="19"/>
      <c r="AQ62" s="16"/>
    </row>
    <row r="63" customFormat="false" ht="13.5" hidden="false" customHeight="false" outlineLevel="0" collapsed="false">
      <c r="B63" s="14"/>
      <c r="C63" s="19"/>
      <c r="D63" s="57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58"/>
      <c r="AA63" s="19"/>
      <c r="AB63" s="19"/>
      <c r="AC63" s="57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58"/>
      <c r="AP63" s="19"/>
      <c r="AQ63" s="16"/>
    </row>
    <row r="64" customFormat="false" ht="13.5" hidden="false" customHeight="false" outlineLevel="0" collapsed="false">
      <c r="B64" s="14"/>
      <c r="C64" s="19"/>
      <c r="D64" s="57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58"/>
      <c r="AA64" s="19"/>
      <c r="AB64" s="19"/>
      <c r="AC64" s="57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58"/>
      <c r="AP64" s="19"/>
      <c r="AQ64" s="16"/>
    </row>
    <row r="65" customFormat="false" ht="13.5" hidden="false" customHeight="false" outlineLevel="0" collapsed="false">
      <c r="B65" s="14"/>
      <c r="C65" s="19"/>
      <c r="D65" s="57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58"/>
      <c r="AA65" s="19"/>
      <c r="AB65" s="19"/>
      <c r="AC65" s="57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58"/>
      <c r="AP65" s="19"/>
      <c r="AQ65" s="16"/>
    </row>
    <row r="66" customFormat="false" ht="13.5" hidden="false" customHeight="false" outlineLevel="0" collapsed="false">
      <c r="B66" s="14"/>
      <c r="C66" s="19"/>
      <c r="D66" s="57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58"/>
      <c r="AA66" s="19"/>
      <c r="AB66" s="19"/>
      <c r="AC66" s="57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58"/>
      <c r="AP66" s="19"/>
      <c r="AQ66" s="16"/>
    </row>
    <row r="67" customFormat="false" ht="13.5" hidden="false" customHeight="false" outlineLevel="0" collapsed="false">
      <c r="B67" s="14"/>
      <c r="C67" s="19"/>
      <c r="D67" s="57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58"/>
      <c r="AA67" s="19"/>
      <c r="AB67" s="19"/>
      <c r="AC67" s="57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58"/>
      <c r="AP67" s="19"/>
      <c r="AQ67" s="16"/>
    </row>
    <row r="68" customFormat="false" ht="13.5" hidden="false" customHeight="false" outlineLevel="0" collapsed="false">
      <c r="B68" s="14"/>
      <c r="C68" s="19"/>
      <c r="D68" s="57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58"/>
      <c r="AA68" s="19"/>
      <c r="AB68" s="19"/>
      <c r="AC68" s="57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58"/>
      <c r="AP68" s="19"/>
      <c r="AQ68" s="16"/>
    </row>
    <row r="69" s="33" customFormat="true" ht="15" hidden="false" customHeight="false" outlineLevel="0" collapsed="false">
      <c r="B69" s="34"/>
      <c r="C69" s="35"/>
      <c r="D69" s="59" t="s">
        <v>52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1" t="s">
        <v>53</v>
      </c>
      <c r="S69" s="60"/>
      <c r="T69" s="60"/>
      <c r="U69" s="60"/>
      <c r="V69" s="60"/>
      <c r="W69" s="60"/>
      <c r="X69" s="60"/>
      <c r="Y69" s="60"/>
      <c r="Z69" s="62"/>
      <c r="AA69" s="35"/>
      <c r="AB69" s="35"/>
      <c r="AC69" s="59" t="s">
        <v>52</v>
      </c>
      <c r="AD69" s="60"/>
      <c r="AE69" s="60"/>
      <c r="AF69" s="60"/>
      <c r="AG69" s="60"/>
      <c r="AH69" s="60"/>
      <c r="AI69" s="60"/>
      <c r="AJ69" s="60"/>
      <c r="AK69" s="60"/>
      <c r="AL69" s="60"/>
      <c r="AM69" s="61" t="s">
        <v>53</v>
      </c>
      <c r="AN69" s="60"/>
      <c r="AO69" s="62"/>
      <c r="AP69" s="35"/>
      <c r="AQ69" s="36"/>
    </row>
    <row r="70" customFormat="false" ht="6.95" hidden="false" customHeight="true" outlineLevel="0" collapsed="false">
      <c r="A70" s="33"/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customFormat="false" ht="6.95" hidden="false" customHeight="true" outlineLevel="0" collapsed="false">
      <c r="A71" s="33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5"/>
    </row>
    <row r="75" s="33" customFormat="true" ht="6.95" hidden="false" customHeight="true" outlineLevel="0" collapsed="false"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8"/>
    </row>
    <row r="76" customFormat="false" ht="36.95" hidden="false" customHeight="true" outlineLevel="0" collapsed="false">
      <c r="A76" s="33"/>
      <c r="B76" s="34"/>
      <c r="C76" s="15" t="s">
        <v>56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36"/>
    </row>
    <row r="77" s="69" customFormat="true" ht="14.45" hidden="false" customHeight="true" outlineLevel="0" collapsed="false">
      <c r="B77" s="70"/>
      <c r="C77" s="25" t="s">
        <v>15</v>
      </c>
      <c r="D77" s="71"/>
      <c r="E77" s="71"/>
      <c r="F77" s="71"/>
      <c r="G77" s="71"/>
      <c r="H77" s="71"/>
      <c r="I77" s="71"/>
      <c r="J77" s="71"/>
      <c r="K77" s="71"/>
      <c r="L77" s="71" t="str">
        <f aca="false">K5</f>
        <v>2017-D-0410</v>
      </c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2"/>
    </row>
    <row r="78" s="73" customFormat="true" ht="36.95" hidden="false" customHeight="true" outlineLevel="0" collapsed="false">
      <c r="B78" s="74"/>
      <c r="C78" s="75" t="s">
        <v>18</v>
      </c>
      <c r="D78" s="76"/>
      <c r="E78" s="76"/>
      <c r="F78" s="76"/>
      <c r="G78" s="76"/>
      <c r="H78" s="76"/>
      <c r="I78" s="76"/>
      <c r="J78" s="76"/>
      <c r="K78" s="76"/>
      <c r="L78" s="77" t="str">
        <f aca="false">K6</f>
        <v>Zateplenie budovy obecného úradu Hranovnica</v>
      </c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6"/>
      <c r="AQ78" s="78"/>
    </row>
    <row r="79" s="33" customFormat="true" ht="6.95" hidden="false" customHeight="true" outlineLevel="0" collapsed="false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customFormat="false" ht="15" hidden="false" customHeight="false" outlineLevel="0" collapsed="false">
      <c r="A80" s="33"/>
      <c r="B80" s="34"/>
      <c r="C80" s="25" t="s">
        <v>22</v>
      </c>
      <c r="D80" s="35"/>
      <c r="E80" s="35"/>
      <c r="F80" s="35"/>
      <c r="G80" s="35"/>
      <c r="H80" s="35"/>
      <c r="I80" s="35"/>
      <c r="J80" s="35"/>
      <c r="K80" s="35"/>
      <c r="L80" s="79" t="str">
        <f aca="false">IF(K8="","",K8)</f>
        <v> 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5" t="s">
        <v>24</v>
      </c>
      <c r="AJ80" s="35"/>
      <c r="AK80" s="35"/>
      <c r="AL80" s="35"/>
      <c r="AM80" s="80" t="str">
        <f aca="false">IF(AN8= "","",AN8)</f>
        <v>4.10.2017</v>
      </c>
      <c r="AN80" s="35"/>
      <c r="AO80" s="35"/>
      <c r="AP80" s="35"/>
      <c r="AQ80" s="36"/>
    </row>
    <row r="81" customFormat="false" ht="6.95" hidden="false" customHeight="true" outlineLevel="0" collapsed="false">
      <c r="A81" s="33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customFormat="false" ht="15" hidden="false" customHeight="false" outlineLevel="0" collapsed="false">
      <c r="A82" s="33"/>
      <c r="B82" s="34"/>
      <c r="C82" s="25" t="s">
        <v>26</v>
      </c>
      <c r="D82" s="35"/>
      <c r="E82" s="35"/>
      <c r="F82" s="35"/>
      <c r="G82" s="35"/>
      <c r="H82" s="35"/>
      <c r="I82" s="35"/>
      <c r="J82" s="35"/>
      <c r="K82" s="35"/>
      <c r="L82" s="71" t="str">
        <f aca="false">IF(E11= "","",E11)</f>
        <v>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5" t="s">
        <v>31</v>
      </c>
      <c r="AJ82" s="35"/>
      <c r="AK82" s="35"/>
      <c r="AL82" s="35"/>
      <c r="AM82" s="71" t="str">
        <f aca="false">IF(E17="","",E17)</f>
        <v>Ing. Matúš Danko</v>
      </c>
      <c r="AN82" s="71"/>
      <c r="AO82" s="71"/>
      <c r="AP82" s="71"/>
      <c r="AQ82" s="36"/>
      <c r="AS82" s="81" t="s">
        <v>57</v>
      </c>
      <c r="AT82" s="81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6"/>
    </row>
    <row r="83" customFormat="false" ht="15" hidden="false" customHeight="false" outlineLevel="0" collapsed="false">
      <c r="A83" s="33"/>
      <c r="B83" s="34"/>
      <c r="C83" s="25" t="s">
        <v>29</v>
      </c>
      <c r="D83" s="35"/>
      <c r="E83" s="35"/>
      <c r="F83" s="35"/>
      <c r="G83" s="35"/>
      <c r="H83" s="35"/>
      <c r="I83" s="35"/>
      <c r="J83" s="35"/>
      <c r="K83" s="35"/>
      <c r="L83" s="71" t="str">
        <f aca="false"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5" t="s">
        <v>33</v>
      </c>
      <c r="AJ83" s="35"/>
      <c r="AK83" s="35"/>
      <c r="AL83" s="35"/>
      <c r="AM83" s="71" t="str">
        <f aca="false">IF(E20="","",E20)</f>
        <v>Ing. Matúš Danko</v>
      </c>
      <c r="AN83" s="71"/>
      <c r="AO83" s="71"/>
      <c r="AP83" s="71"/>
      <c r="AQ83" s="36"/>
      <c r="AS83" s="81"/>
      <c r="AT83" s="81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82"/>
    </row>
    <row r="84" customFormat="false" ht="10.9" hidden="false" customHeight="true" outlineLevel="0" collapsed="false">
      <c r="A84" s="33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81"/>
      <c r="AT84" s="81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82"/>
    </row>
    <row r="85" customFormat="false" ht="29.25" hidden="false" customHeight="true" outlineLevel="0" collapsed="false">
      <c r="A85" s="33"/>
      <c r="B85" s="34"/>
      <c r="C85" s="83" t="s">
        <v>58</v>
      </c>
      <c r="D85" s="83"/>
      <c r="E85" s="83"/>
      <c r="F85" s="83"/>
      <c r="G85" s="83"/>
      <c r="H85" s="84"/>
      <c r="I85" s="85" t="s">
        <v>59</v>
      </c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 t="s">
        <v>60</v>
      </c>
      <c r="AH85" s="85"/>
      <c r="AI85" s="85"/>
      <c r="AJ85" s="85"/>
      <c r="AK85" s="85"/>
      <c r="AL85" s="85"/>
      <c r="AM85" s="85"/>
      <c r="AN85" s="86" t="s">
        <v>61</v>
      </c>
      <c r="AO85" s="86"/>
      <c r="AP85" s="86"/>
      <c r="AQ85" s="36"/>
      <c r="AS85" s="87" t="s">
        <v>62</v>
      </c>
      <c r="AT85" s="88" t="s">
        <v>63</v>
      </c>
      <c r="AU85" s="88" t="s">
        <v>64</v>
      </c>
      <c r="AV85" s="88" t="s">
        <v>65</v>
      </c>
      <c r="AW85" s="88" t="s">
        <v>66</v>
      </c>
      <c r="AX85" s="88" t="s">
        <v>67</v>
      </c>
      <c r="AY85" s="88" t="s">
        <v>68</v>
      </c>
      <c r="AZ85" s="88" t="s">
        <v>69</v>
      </c>
      <c r="BA85" s="88" t="s">
        <v>70</v>
      </c>
      <c r="BB85" s="88" t="s">
        <v>71</v>
      </c>
      <c r="BC85" s="88" t="s">
        <v>72</v>
      </c>
      <c r="BD85" s="88" t="s">
        <v>73</v>
      </c>
      <c r="BE85" s="88" t="s">
        <v>74</v>
      </c>
      <c r="BF85" s="89" t="s">
        <v>75</v>
      </c>
    </row>
    <row r="86" customFormat="false" ht="10.9" hidden="false" customHeight="true" outlineLevel="0" collapsed="false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90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6"/>
    </row>
    <row r="87" s="73" customFormat="true" ht="32.45" hidden="false" customHeight="true" outlineLevel="0" collapsed="false">
      <c r="B87" s="74"/>
      <c r="C87" s="91" t="s">
        <v>76</v>
      </c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3" t="n">
        <f aca="false">ROUND(AG88,2)</f>
        <v>0</v>
      </c>
      <c r="AH87" s="93"/>
      <c r="AI87" s="93"/>
      <c r="AJ87" s="93"/>
      <c r="AK87" s="93"/>
      <c r="AL87" s="93"/>
      <c r="AM87" s="93"/>
      <c r="AN87" s="94" t="n">
        <f aca="false">SUM(AG87,AV87)</f>
        <v>0</v>
      </c>
      <c r="AO87" s="94"/>
      <c r="AP87" s="94"/>
      <c r="AQ87" s="78"/>
      <c r="AS87" s="95" t="n">
        <f aca="false">ROUND(AS88,2)</f>
        <v>0</v>
      </c>
      <c r="AT87" s="96" t="n">
        <f aca="false">ROUND(AT88,2)</f>
        <v>0</v>
      </c>
      <c r="AU87" s="97" t="n">
        <f aca="false">ROUND(AU88,2)</f>
        <v>0</v>
      </c>
      <c r="AV87" s="97" t="n">
        <f aca="false">ROUND(SUM(AX87:AY87),2)</f>
        <v>0</v>
      </c>
      <c r="AW87" s="98" t="n">
        <f aca="false">ROUND(AW88,5)</f>
        <v>0</v>
      </c>
      <c r="AX87" s="97" t="n">
        <f aca="false">ROUND(BB87*L33,2)</f>
        <v>0</v>
      </c>
      <c r="AY87" s="97" t="n">
        <f aca="false">ROUND(BC87*L34,2)</f>
        <v>0</v>
      </c>
      <c r="AZ87" s="97" t="n">
        <f aca="false">ROUND(BD87*L33,2)</f>
        <v>0</v>
      </c>
      <c r="BA87" s="97" t="n">
        <f aca="false">ROUND(BE87*L34,2)</f>
        <v>0</v>
      </c>
      <c r="BB87" s="97" t="n">
        <f aca="false">ROUND(BB88,2)</f>
        <v>0</v>
      </c>
      <c r="BC87" s="97" t="n">
        <f aca="false">ROUND(BC88,2)</f>
        <v>0</v>
      </c>
      <c r="BD87" s="97" t="n">
        <f aca="false">ROUND(BD88,2)</f>
        <v>0</v>
      </c>
      <c r="BE87" s="97" t="n">
        <f aca="false">ROUND(BE88,2)</f>
        <v>0</v>
      </c>
      <c r="BF87" s="99" t="n">
        <f aca="false">ROUND(BF88,2)</f>
        <v>0</v>
      </c>
      <c r="BS87" s="100" t="s">
        <v>77</v>
      </c>
      <c r="BT87" s="100" t="s">
        <v>78</v>
      </c>
      <c r="BU87" s="101" t="s">
        <v>79</v>
      </c>
      <c r="BV87" s="100" t="s">
        <v>80</v>
      </c>
      <c r="BW87" s="100" t="s">
        <v>81</v>
      </c>
      <c r="BX87" s="100" t="s">
        <v>82</v>
      </c>
    </row>
    <row r="88" s="109" customFormat="true" ht="16.5" hidden="false" customHeight="true" outlineLevel="0" collapsed="false">
      <c r="A88" s="102" t="s">
        <v>83</v>
      </c>
      <c r="B88" s="103"/>
      <c r="C88" s="104"/>
      <c r="D88" s="105" t="s">
        <v>84</v>
      </c>
      <c r="E88" s="105"/>
      <c r="F88" s="105"/>
      <c r="G88" s="105"/>
      <c r="H88" s="105"/>
      <c r="I88" s="106"/>
      <c r="J88" s="105" t="s">
        <v>85</v>
      </c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7" t="n">
        <f aca="false">'01_VZT - Vzduchotechnika'!M32</f>
        <v>0</v>
      </c>
      <c r="AH88" s="107"/>
      <c r="AI88" s="107"/>
      <c r="AJ88" s="107"/>
      <c r="AK88" s="107"/>
      <c r="AL88" s="107"/>
      <c r="AM88" s="107"/>
      <c r="AN88" s="107" t="n">
        <f aca="false">SUM(AG88,AV88)</f>
        <v>0</v>
      </c>
      <c r="AO88" s="107"/>
      <c r="AP88" s="107"/>
      <c r="AQ88" s="108"/>
      <c r="AS88" s="110" t="n">
        <f aca="false">'01_VZT - Vzduchotechnika'!M28</f>
        <v>0</v>
      </c>
      <c r="AT88" s="111" t="n">
        <f aca="false">'01_VZT - Vzduchotechnika'!M29</f>
        <v>0</v>
      </c>
      <c r="AU88" s="111" t="n">
        <f aca="false">'01_VZT - Vzduchotechnika'!M30</f>
        <v>0</v>
      </c>
      <c r="AV88" s="111" t="n">
        <f aca="false">ROUND(SUM(AX88:AY88),2)</f>
        <v>0</v>
      </c>
      <c r="AW88" s="112" t="n">
        <f aca="false">'01_VZT - Vzduchotechnika'!Z120</f>
        <v>0</v>
      </c>
      <c r="AX88" s="111" t="n">
        <f aca="false">'01_VZT - Vzduchotechnika'!M34</f>
        <v>0</v>
      </c>
      <c r="AY88" s="111" t="n">
        <f aca="false">'01_VZT - Vzduchotechnika'!M35</f>
        <v>0</v>
      </c>
      <c r="AZ88" s="111" t="n">
        <f aca="false">'01_VZT - Vzduchotechnika'!M36</f>
        <v>0</v>
      </c>
      <c r="BA88" s="111" t="n">
        <f aca="false">'01_VZT - Vzduchotechnika'!M37</f>
        <v>0</v>
      </c>
      <c r="BB88" s="111" t="n">
        <f aca="false">'01_VZT - Vzduchotechnika'!H34</f>
        <v>0</v>
      </c>
      <c r="BC88" s="111" t="n">
        <f aca="false">'01_VZT - Vzduchotechnika'!H35</f>
        <v>0</v>
      </c>
      <c r="BD88" s="111" t="n">
        <f aca="false">'01_VZT - Vzduchotechnika'!H36</f>
        <v>0</v>
      </c>
      <c r="BE88" s="111" t="n">
        <f aca="false">'01_VZT - Vzduchotechnika'!H37</f>
        <v>0</v>
      </c>
      <c r="BF88" s="113" t="n">
        <f aca="false">'01_VZT - Vzduchotechnika'!H38</f>
        <v>0</v>
      </c>
      <c r="BT88" s="114" t="s">
        <v>86</v>
      </c>
      <c r="BV88" s="114" t="s">
        <v>80</v>
      </c>
      <c r="BW88" s="114" t="s">
        <v>87</v>
      </c>
      <c r="BX88" s="114" t="s">
        <v>81</v>
      </c>
    </row>
    <row r="89" customFormat="false" ht="13.5" hidden="false" customHeight="false" outlineLevel="0" collapsed="false">
      <c r="B89" s="14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6"/>
    </row>
    <row r="90" s="33" customFormat="true" ht="30" hidden="false" customHeight="true" outlineLevel="0" collapsed="false">
      <c r="B90" s="34"/>
      <c r="C90" s="91" t="s">
        <v>88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94" t="n">
        <f aca="false">ROUND(SUM(AG91:AG94),2)</f>
        <v>0</v>
      </c>
      <c r="AH90" s="94"/>
      <c r="AI90" s="94"/>
      <c r="AJ90" s="94"/>
      <c r="AK90" s="94"/>
      <c r="AL90" s="94"/>
      <c r="AM90" s="94"/>
      <c r="AN90" s="94" t="n">
        <f aca="false">ROUND(SUM(AN91:AN94),2)</f>
        <v>0</v>
      </c>
      <c r="AO90" s="94"/>
      <c r="AP90" s="94"/>
      <c r="AQ90" s="36"/>
      <c r="AS90" s="87" t="s">
        <v>89</v>
      </c>
      <c r="AT90" s="88" t="s">
        <v>90</v>
      </c>
      <c r="AU90" s="88" t="s">
        <v>40</v>
      </c>
      <c r="AV90" s="89" t="s">
        <v>65</v>
      </c>
    </row>
    <row r="91" customFormat="false" ht="19.9" hidden="false" customHeight="true" outlineLevel="0" collapsed="false">
      <c r="A91" s="33"/>
      <c r="B91" s="34"/>
      <c r="C91" s="35"/>
      <c r="D91" s="115" t="s">
        <v>91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116" t="n">
        <f aca="false">ROUND(AG87*AS91,2)</f>
        <v>0</v>
      </c>
      <c r="AH91" s="116"/>
      <c r="AI91" s="116"/>
      <c r="AJ91" s="116"/>
      <c r="AK91" s="116"/>
      <c r="AL91" s="116"/>
      <c r="AM91" s="116"/>
      <c r="AN91" s="117" t="n">
        <f aca="false">ROUND(AG91+AV91,2)</f>
        <v>0</v>
      </c>
      <c r="AO91" s="117"/>
      <c r="AP91" s="117"/>
      <c r="AQ91" s="36"/>
      <c r="AS91" s="118" t="n">
        <v>0</v>
      </c>
      <c r="AT91" s="119" t="s">
        <v>92</v>
      </c>
      <c r="AU91" s="119" t="s">
        <v>41</v>
      </c>
      <c r="AV91" s="120" t="n">
        <f aca="false">ROUND(IF(AU91="základná",AG91*L33,IF(AU91="znížená",AG91*L34,0)),2)</f>
        <v>0</v>
      </c>
      <c r="BV91" s="10" t="s">
        <v>93</v>
      </c>
      <c r="BY91" s="121" t="n">
        <f aca="false">IF(AU91="základná",AV91,0)</f>
        <v>0</v>
      </c>
      <c r="BZ91" s="121" t="n">
        <f aca="false">IF(AU91="znížená",AV91,0)</f>
        <v>0</v>
      </c>
      <c r="CA91" s="121" t="n">
        <v>0</v>
      </c>
      <c r="CB91" s="121" t="n">
        <v>0</v>
      </c>
      <c r="CC91" s="121" t="n">
        <v>0</v>
      </c>
      <c r="CD91" s="121" t="n">
        <f aca="false">IF(AU91="základná",AG91,0)</f>
        <v>0</v>
      </c>
      <c r="CE91" s="121" t="n">
        <f aca="false">IF(AU91="znížená",AG91,0)</f>
        <v>0</v>
      </c>
      <c r="CF91" s="121" t="n">
        <f aca="false">IF(AU91="zákl. prenesená",AG91,0)</f>
        <v>0</v>
      </c>
      <c r="CG91" s="121" t="n">
        <f aca="false">IF(AU91="zníž. prenesená",AG91,0)</f>
        <v>0</v>
      </c>
      <c r="CH91" s="121" t="n">
        <f aca="false">IF(AU91="nulová",AG91,0)</f>
        <v>0</v>
      </c>
      <c r="CI91" s="10" t="n">
        <f aca="false">IF(AU91="základná",1,IF(AU91="znížená",2,IF(AU91="zákl. prenesená",4,IF(AU91="zníž. prenesená",5,3))))</f>
        <v>1</v>
      </c>
      <c r="CJ91" s="10" t="n">
        <f aca="false">IF(AT91="stavebná časť",1,IF(8891="investičná časť",2,3))</f>
        <v>1</v>
      </c>
      <c r="CK91" s="10" t="str">
        <f aca="false">IF(D91="Vyplň vlastné","","x")</f>
        <v>x</v>
      </c>
    </row>
    <row r="92" customFormat="false" ht="19.9" hidden="false" customHeight="true" outlineLevel="0" collapsed="false">
      <c r="A92" s="33"/>
      <c r="B92" s="34"/>
      <c r="C92" s="35"/>
      <c r="D92" s="122" t="s">
        <v>94</v>
      </c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35"/>
      <c r="AD92" s="35"/>
      <c r="AE92" s="35"/>
      <c r="AF92" s="35"/>
      <c r="AG92" s="116" t="n">
        <f aca="false">AG87*AS92</f>
        <v>0</v>
      </c>
      <c r="AH92" s="116"/>
      <c r="AI92" s="116"/>
      <c r="AJ92" s="116"/>
      <c r="AK92" s="116"/>
      <c r="AL92" s="116"/>
      <c r="AM92" s="116"/>
      <c r="AN92" s="117" t="n">
        <f aca="false">AG92+AV92</f>
        <v>0</v>
      </c>
      <c r="AO92" s="117"/>
      <c r="AP92" s="117"/>
      <c r="AQ92" s="36"/>
      <c r="AS92" s="123" t="n">
        <v>0</v>
      </c>
      <c r="AT92" s="124" t="s">
        <v>92</v>
      </c>
      <c r="AU92" s="124" t="s">
        <v>41</v>
      </c>
      <c r="AV92" s="125" t="n">
        <f aca="false">ROUND(IF(AU92="nulová",0,IF(OR(AU92="základná",AU92="zákl. prenesená"),AG92*L33,AG92*L34)),2)</f>
        <v>0</v>
      </c>
      <c r="BV92" s="10" t="s">
        <v>95</v>
      </c>
      <c r="BY92" s="121" t="n">
        <f aca="false">IF(AU92="základná",AV92,0)</f>
        <v>0</v>
      </c>
      <c r="BZ92" s="121" t="n">
        <f aca="false">IF(AU92="znížená",AV92,0)</f>
        <v>0</v>
      </c>
      <c r="CA92" s="121" t="n">
        <f aca="false">IF(AU92="zákl. prenesená",AV92,0)</f>
        <v>0</v>
      </c>
      <c r="CB92" s="121" t="n">
        <f aca="false">IF(AU92="zníž. prenesená",AV92,0)</f>
        <v>0</v>
      </c>
      <c r="CC92" s="121" t="n">
        <f aca="false">IF(AU92="nulová",AV92,0)</f>
        <v>0</v>
      </c>
      <c r="CD92" s="121" t="n">
        <f aca="false">IF(AU92="základná",AG92,0)</f>
        <v>0</v>
      </c>
      <c r="CE92" s="121" t="n">
        <f aca="false">IF(AU92="znížená",AG92,0)</f>
        <v>0</v>
      </c>
      <c r="CF92" s="121" t="n">
        <f aca="false">IF(AU92="zákl. prenesená",AG92,0)</f>
        <v>0</v>
      </c>
      <c r="CG92" s="121" t="n">
        <f aca="false">IF(AU92="zníž. prenesená",AG92,0)</f>
        <v>0</v>
      </c>
      <c r="CH92" s="121" t="n">
        <f aca="false">IF(AU92="nulová",AG92,0)</f>
        <v>0</v>
      </c>
      <c r="CI92" s="10" t="n">
        <f aca="false">IF(AU92="základná",1,IF(AU92="znížená",2,IF(AU92="zákl. prenesená",4,IF(AU92="zníž. prenesená",5,3))))</f>
        <v>1</v>
      </c>
      <c r="CJ92" s="10" t="n">
        <f aca="false">IF(AT92="stavebná časť",1,IF(8892="investičná časť",2,3))</f>
        <v>1</v>
      </c>
      <c r="CK92" s="10" t="str">
        <f aca="false">IF(D92="Vyplň vlastné","","x")</f>
        <v/>
      </c>
    </row>
    <row r="93" customFormat="false" ht="19.9" hidden="false" customHeight="true" outlineLevel="0" collapsed="false">
      <c r="A93" s="33"/>
      <c r="B93" s="34"/>
      <c r="C93" s="35"/>
      <c r="D93" s="122" t="s">
        <v>94</v>
      </c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35"/>
      <c r="AD93" s="35"/>
      <c r="AE93" s="35"/>
      <c r="AF93" s="35"/>
      <c r="AG93" s="116" t="n">
        <f aca="false">AG87*AS93</f>
        <v>0</v>
      </c>
      <c r="AH93" s="116"/>
      <c r="AI93" s="116"/>
      <c r="AJ93" s="116"/>
      <c r="AK93" s="116"/>
      <c r="AL93" s="116"/>
      <c r="AM93" s="116"/>
      <c r="AN93" s="117" t="n">
        <f aca="false">AG93+AV93</f>
        <v>0</v>
      </c>
      <c r="AO93" s="117"/>
      <c r="AP93" s="117"/>
      <c r="AQ93" s="36"/>
      <c r="AS93" s="123" t="n">
        <v>0</v>
      </c>
      <c r="AT93" s="124" t="s">
        <v>92</v>
      </c>
      <c r="AU93" s="124" t="s">
        <v>41</v>
      </c>
      <c r="AV93" s="125" t="n">
        <f aca="false">ROUND(IF(AU93="nulová",0,IF(OR(AU93="základná",AU93="zákl. prenesená"),AG93*L33,AG93*L34)),2)</f>
        <v>0</v>
      </c>
      <c r="BV93" s="10" t="s">
        <v>95</v>
      </c>
      <c r="BY93" s="121" t="n">
        <f aca="false">IF(AU93="základná",AV93,0)</f>
        <v>0</v>
      </c>
      <c r="BZ93" s="121" t="n">
        <f aca="false">IF(AU93="znížená",AV93,0)</f>
        <v>0</v>
      </c>
      <c r="CA93" s="121" t="n">
        <f aca="false">IF(AU93="zákl. prenesená",AV93,0)</f>
        <v>0</v>
      </c>
      <c r="CB93" s="121" t="n">
        <f aca="false">IF(AU93="zníž. prenesená",AV93,0)</f>
        <v>0</v>
      </c>
      <c r="CC93" s="121" t="n">
        <f aca="false">IF(AU93="nulová",AV93,0)</f>
        <v>0</v>
      </c>
      <c r="CD93" s="121" t="n">
        <f aca="false">IF(AU93="základná",AG93,0)</f>
        <v>0</v>
      </c>
      <c r="CE93" s="121" t="n">
        <f aca="false">IF(AU93="znížená",AG93,0)</f>
        <v>0</v>
      </c>
      <c r="CF93" s="121" t="n">
        <f aca="false">IF(AU93="zákl. prenesená",AG93,0)</f>
        <v>0</v>
      </c>
      <c r="CG93" s="121" t="n">
        <f aca="false">IF(AU93="zníž. prenesená",AG93,0)</f>
        <v>0</v>
      </c>
      <c r="CH93" s="121" t="n">
        <f aca="false">IF(AU93="nulová",AG93,0)</f>
        <v>0</v>
      </c>
      <c r="CI93" s="10" t="n">
        <f aca="false">IF(AU93="základná",1,IF(AU93="znížená",2,IF(AU93="zákl. prenesená",4,IF(AU93="zníž. prenesená",5,3))))</f>
        <v>1</v>
      </c>
      <c r="CJ93" s="10" t="n">
        <f aca="false">IF(AT93="stavebná časť",1,IF(8893="investičná časť",2,3))</f>
        <v>1</v>
      </c>
      <c r="CK93" s="10" t="str">
        <f aca="false">IF(D93="Vyplň vlastné","","x")</f>
        <v/>
      </c>
    </row>
    <row r="94" customFormat="false" ht="19.9" hidden="false" customHeight="true" outlineLevel="0" collapsed="false">
      <c r="A94" s="33"/>
      <c r="B94" s="34"/>
      <c r="C94" s="35"/>
      <c r="D94" s="122" t="s">
        <v>94</v>
      </c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35"/>
      <c r="AD94" s="35"/>
      <c r="AE94" s="35"/>
      <c r="AF94" s="35"/>
      <c r="AG94" s="116" t="n">
        <f aca="false">AG87*AS94</f>
        <v>0</v>
      </c>
      <c r="AH94" s="116"/>
      <c r="AI94" s="116"/>
      <c r="AJ94" s="116"/>
      <c r="AK94" s="116"/>
      <c r="AL94" s="116"/>
      <c r="AM94" s="116"/>
      <c r="AN94" s="117" t="n">
        <f aca="false">AG94+AV94</f>
        <v>0</v>
      </c>
      <c r="AO94" s="117"/>
      <c r="AP94" s="117"/>
      <c r="AQ94" s="36"/>
      <c r="AS94" s="126" t="n">
        <v>0</v>
      </c>
      <c r="AT94" s="127" t="s">
        <v>92</v>
      </c>
      <c r="AU94" s="127" t="s">
        <v>41</v>
      </c>
      <c r="AV94" s="128" t="n">
        <f aca="false">ROUND(IF(AU94="nulová",0,IF(OR(AU94="základná",AU94="zákl. prenesená"),AG94*L33,AG94*L34)),2)</f>
        <v>0</v>
      </c>
      <c r="BV94" s="10" t="s">
        <v>95</v>
      </c>
      <c r="BY94" s="121" t="n">
        <f aca="false">IF(AU94="základná",AV94,0)</f>
        <v>0</v>
      </c>
      <c r="BZ94" s="121" t="n">
        <f aca="false">IF(AU94="znížená",AV94,0)</f>
        <v>0</v>
      </c>
      <c r="CA94" s="121" t="n">
        <f aca="false">IF(AU94="zákl. prenesená",AV94,0)</f>
        <v>0</v>
      </c>
      <c r="CB94" s="121" t="n">
        <f aca="false">IF(AU94="zníž. prenesená",AV94,0)</f>
        <v>0</v>
      </c>
      <c r="CC94" s="121" t="n">
        <f aca="false">IF(AU94="nulová",AV94,0)</f>
        <v>0</v>
      </c>
      <c r="CD94" s="121" t="n">
        <f aca="false">IF(AU94="základná",AG94,0)</f>
        <v>0</v>
      </c>
      <c r="CE94" s="121" t="n">
        <f aca="false">IF(AU94="znížená",AG94,0)</f>
        <v>0</v>
      </c>
      <c r="CF94" s="121" t="n">
        <f aca="false">IF(AU94="zákl. prenesená",AG94,0)</f>
        <v>0</v>
      </c>
      <c r="CG94" s="121" t="n">
        <f aca="false">IF(AU94="zníž. prenesená",AG94,0)</f>
        <v>0</v>
      </c>
      <c r="CH94" s="121" t="n">
        <f aca="false">IF(AU94="nulová",AG94,0)</f>
        <v>0</v>
      </c>
      <c r="CI94" s="10" t="n">
        <f aca="false">IF(AU94="základná",1,IF(AU94="znížená",2,IF(AU94="zákl. prenesená",4,IF(AU94="zníž. prenesená",5,3))))</f>
        <v>1</v>
      </c>
      <c r="CJ94" s="10" t="n">
        <f aca="false">IF(AT94="stavebná časť",1,IF(8894="investičná časť",2,3))</f>
        <v>1</v>
      </c>
      <c r="CK94" s="10" t="str">
        <f aca="false">IF(D94="Vyplň vlastné","","x")</f>
        <v/>
      </c>
    </row>
    <row r="95" customFormat="false" ht="10.9" hidden="false" customHeight="true" outlineLevel="0" collapsed="false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customFormat="false" ht="30" hidden="false" customHeight="true" outlineLevel="0" collapsed="false">
      <c r="A96" s="33"/>
      <c r="B96" s="34"/>
      <c r="C96" s="129" t="s">
        <v>96</v>
      </c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1" t="n">
        <f aca="false">ROUND(AG87+AG90,2)</f>
        <v>0</v>
      </c>
      <c r="AH96" s="131"/>
      <c r="AI96" s="131"/>
      <c r="AJ96" s="131"/>
      <c r="AK96" s="131"/>
      <c r="AL96" s="131"/>
      <c r="AM96" s="131"/>
      <c r="AN96" s="131" t="n">
        <f aca="false">AN87+AN90</f>
        <v>0</v>
      </c>
      <c r="AO96" s="131"/>
      <c r="AP96" s="131"/>
      <c r="AQ96" s="36"/>
    </row>
    <row r="97" customFormat="false" ht="6.95" hidden="false" customHeight="true" outlineLevel="0" collapsed="false">
      <c r="A97" s="33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5"/>
    </row>
  </sheetData>
  <mergeCells count="60">
    <mergeCell ref="C2:AP2"/>
    <mergeCell ref="AR2:BG2"/>
    <mergeCell ref="C4:AP4"/>
    <mergeCell ref="K5:AO5"/>
    <mergeCell ref="BG5:BG34"/>
    <mergeCell ref="K6:AO6"/>
    <mergeCell ref="E14:AJ14"/>
    <mergeCell ref="E23:AN23"/>
    <mergeCell ref="AK26:AO26"/>
    <mergeCell ref="AK27:AO27"/>
    <mergeCell ref="AK28:AO28"/>
    <mergeCell ref="AK29:AO29"/>
    <mergeCell ref="AK31:AO31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L36:O36"/>
    <mergeCell ref="W36:AE36"/>
    <mergeCell ref="AK36:AO36"/>
    <mergeCell ref="L37:O37"/>
    <mergeCell ref="W37:AE37"/>
    <mergeCell ref="AK37:AO37"/>
    <mergeCell ref="X39:AB39"/>
    <mergeCell ref="AK39:AO39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G87:AM87"/>
    <mergeCell ref="AN87:AP87"/>
    <mergeCell ref="D88:H88"/>
    <mergeCell ref="J88:AF88"/>
    <mergeCell ref="AG88:AM88"/>
    <mergeCell ref="AN88:AP88"/>
    <mergeCell ref="AG90:AM90"/>
    <mergeCell ref="AN90:AP90"/>
    <mergeCell ref="AG91:AM91"/>
    <mergeCell ref="AN91:AP91"/>
    <mergeCell ref="D92:AB92"/>
    <mergeCell ref="AG92:AM92"/>
    <mergeCell ref="AN92:AP92"/>
    <mergeCell ref="D93:AB93"/>
    <mergeCell ref="AG93:AM93"/>
    <mergeCell ref="AN93:AP93"/>
    <mergeCell ref="D94:AB94"/>
    <mergeCell ref="AG94:AM94"/>
    <mergeCell ref="AN94:AP94"/>
    <mergeCell ref="AG96:AM96"/>
    <mergeCell ref="AN96:AP96"/>
  </mergeCells>
  <dataValidations count="2">
    <dataValidation allowBlank="true" error="Povolené sú hodnoty základná, znížená, nulová." operator="between" showDropDown="false" showErrorMessage="true" showInputMessage="true" sqref="AU91:AU95" type="list">
      <formula1>"základná,znížená,nulová"</formula1>
      <formula2>0</formula2>
    </dataValidation>
    <dataValidation allowBlank="true" error="Povolené sú hodnoty stavebná časť, technologická časť, investičná časť." operator="between" showDropDown="false" showErrorMessage="true" showInputMessage="true" sqref="AT91:AT95" type="list">
      <formula1>"stavebná časť,technologická časť,investičná časť"</formula1>
      <formula2>0</formula2>
    </dataValidation>
  </dataValidations>
  <hyperlinks>
    <hyperlink ref="K1" location="C2" display="1) Súhrnný list stavby"/>
    <hyperlink ref="W1" location="C87" display="2) Rekapitulácia objektov"/>
    <hyperlink ref="A88" location="'01_VZT - Vzduchotechnika'!C2" display="/"/>
  </hyperlinks>
  <printOptions headings="false" gridLines="false" gridLinesSet="true" horizontalCentered="false" verticalCentered="false"/>
  <pageMargins left="0.583333333333333" right="0.583333333333333" top="0.5" bottom="0.466666666666667" header="0.511805555555555" footer="0"/>
  <pageSetup paperSize="9" scale="100" firstPageNumber="0" fitToWidth="1" fitToHeight="10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N149"/>
  <sheetViews>
    <sheetView windowProtection="tru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116" activePane="bottomLeft" state="frozen"/>
      <selection pane="topLeft" activeCell="A1" activeCellId="0" sqref="A1"/>
      <selection pane="bottomLeft" activeCell="N146" activeCellId="0" sqref="N146"/>
    </sheetView>
  </sheetViews>
  <sheetFormatPr defaultRowHeight="15"/>
  <cols>
    <col collapsed="false" hidden="false" max="1" min="1" style="0" width="8.33108108108108"/>
    <col collapsed="false" hidden="false" max="2" min="2" style="0" width="1.65540540540541"/>
    <col collapsed="false" hidden="false" max="3" min="3" style="0" width="4.16216216216216"/>
    <col collapsed="false" hidden="false" max="4" min="4" style="0" width="4.32432432432432"/>
    <col collapsed="false" hidden="false" max="5" min="5" style="0" width="17.1621621621622"/>
    <col collapsed="false" hidden="false" max="7" min="6" style="0" width="11.1689189189189"/>
    <col collapsed="false" hidden="false" max="8" min="8" style="0" width="12.5"/>
    <col collapsed="false" hidden="false" max="9" min="9" style="0" width="6.99324324324324"/>
    <col collapsed="false" hidden="false" max="10" min="10" style="0" width="5.16216216216216"/>
    <col collapsed="false" hidden="false" max="11" min="11" style="0" width="11.5"/>
    <col collapsed="false" hidden="false" max="12" min="12" style="0" width="12"/>
    <col collapsed="false" hidden="false" max="14" min="13" style="0" width="5.99324324324324"/>
    <col collapsed="false" hidden="false" max="15" min="15" style="0" width="2"/>
    <col collapsed="false" hidden="false" max="16" min="16" style="0" width="12.5"/>
    <col collapsed="false" hidden="false" max="17" min="17" style="0" width="4.16216216216216"/>
    <col collapsed="false" hidden="false" max="18" min="18" style="0" width="1.65540540540541"/>
    <col collapsed="false" hidden="false" max="19" min="19" style="0" width="8.16216216216216"/>
    <col collapsed="false" hidden="true" max="31" min="20" style="0" width="0"/>
    <col collapsed="false" hidden="false" max="43" min="32" style="0" width="8.95945945945946"/>
    <col collapsed="false" hidden="true" max="65" min="44" style="0" width="0"/>
    <col collapsed="false" hidden="false" max="1025" min="66" style="0" width="8.95945945945946"/>
  </cols>
  <sheetData>
    <row r="1" customFormat="false" ht="21.75" hidden="false" customHeight="true" outlineLevel="0" collapsed="false">
      <c r="A1" s="132"/>
      <c r="B1" s="2"/>
      <c r="C1" s="2"/>
      <c r="D1" s="3" t="s">
        <v>1</v>
      </c>
      <c r="E1" s="2"/>
      <c r="F1" s="4" t="s">
        <v>97</v>
      </c>
      <c r="G1" s="4"/>
      <c r="H1" s="133" t="s">
        <v>98</v>
      </c>
      <c r="I1" s="133"/>
      <c r="J1" s="133"/>
      <c r="K1" s="133"/>
      <c r="L1" s="4" t="s">
        <v>99</v>
      </c>
      <c r="M1" s="2"/>
      <c r="N1" s="2"/>
      <c r="O1" s="3" t="s">
        <v>100</v>
      </c>
      <c r="P1" s="2"/>
      <c r="Q1" s="2"/>
      <c r="R1" s="2"/>
      <c r="S1" s="4" t="s">
        <v>101</v>
      </c>
      <c r="T1" s="4"/>
      <c r="U1" s="132"/>
      <c r="V1" s="132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customFormat="false" ht="36.95" hidden="false" customHeight="true" outlineLevel="0" collapsed="false">
      <c r="C2" s="8" t="s">
        <v>7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S2" s="9" t="s">
        <v>8</v>
      </c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T2" s="10" t="s">
        <v>87</v>
      </c>
    </row>
    <row r="3" customFormat="false" ht="6.95" hidden="false" customHeight="true" outlineLevel="0" collapsed="false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78</v>
      </c>
    </row>
    <row r="4" customFormat="false" ht="36.95" hidden="false" customHeight="true" outlineLevel="0" collapsed="false">
      <c r="B4" s="14"/>
      <c r="C4" s="15" t="s">
        <v>102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  <c r="T4" s="17" t="s">
        <v>12</v>
      </c>
      <c r="AT4" s="10" t="s">
        <v>5</v>
      </c>
    </row>
    <row r="5" customFormat="false" ht="6.95" hidden="false" customHeight="true" outlineLevel="0" collapsed="false">
      <c r="B5" s="14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6"/>
    </row>
    <row r="6" customFormat="false" ht="25.35" hidden="false" customHeight="true" outlineLevel="0" collapsed="false">
      <c r="B6" s="14"/>
      <c r="C6" s="19"/>
      <c r="D6" s="25" t="s">
        <v>18</v>
      </c>
      <c r="E6" s="19"/>
      <c r="F6" s="134" t="str">
        <f aca="false">'Rekapitulácia stavby'!K6</f>
        <v>Zateplenie budovy obecného úradu Hranovnica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9"/>
      <c r="R6" s="16"/>
    </row>
    <row r="7" s="33" customFormat="true" ht="32.85" hidden="false" customHeight="true" outlineLevel="0" collapsed="false">
      <c r="B7" s="34"/>
      <c r="C7" s="35"/>
      <c r="D7" s="23" t="s">
        <v>103</v>
      </c>
      <c r="E7" s="35"/>
      <c r="F7" s="24" t="s">
        <v>104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35"/>
      <c r="R7" s="36"/>
    </row>
    <row r="8" s="33" customFormat="true" ht="14.45" hidden="false" customHeight="true" outlineLevel="0" collapsed="false">
      <c r="B8" s="34"/>
      <c r="C8" s="35"/>
      <c r="D8" s="25" t="s">
        <v>20</v>
      </c>
      <c r="E8" s="35"/>
      <c r="F8" s="21"/>
      <c r="G8" s="35"/>
      <c r="H8" s="35"/>
      <c r="I8" s="35"/>
      <c r="J8" s="35"/>
      <c r="K8" s="35"/>
      <c r="L8" s="35"/>
      <c r="M8" s="25" t="s">
        <v>21</v>
      </c>
      <c r="N8" s="35"/>
      <c r="O8" s="21"/>
      <c r="P8" s="35"/>
      <c r="Q8" s="35"/>
      <c r="R8" s="36"/>
    </row>
    <row r="9" s="33" customFormat="true" ht="14.45" hidden="false" customHeight="true" outlineLevel="0" collapsed="false">
      <c r="B9" s="34"/>
      <c r="C9" s="35"/>
      <c r="D9" s="25" t="s">
        <v>22</v>
      </c>
      <c r="E9" s="35"/>
      <c r="F9" s="21" t="s">
        <v>23</v>
      </c>
      <c r="G9" s="35"/>
      <c r="H9" s="35"/>
      <c r="I9" s="35"/>
      <c r="J9" s="35"/>
      <c r="K9" s="35"/>
      <c r="L9" s="35"/>
      <c r="M9" s="25" t="s">
        <v>24</v>
      </c>
      <c r="N9" s="35"/>
      <c r="O9" s="135" t="str">
        <f aca="false">'Rekapitulácia stavby'!AN8</f>
        <v>4.10.2017</v>
      </c>
      <c r="P9" s="135"/>
      <c r="Q9" s="35"/>
      <c r="R9" s="36"/>
    </row>
    <row r="10" s="33" customFormat="true" ht="10.9" hidden="false" customHeight="true" outlineLevel="0" collapsed="false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="33" customFormat="true" ht="14.45" hidden="false" customHeight="true" outlineLevel="0" collapsed="false">
      <c r="B11" s="34"/>
      <c r="C11" s="35"/>
      <c r="D11" s="25" t="s">
        <v>26</v>
      </c>
      <c r="E11" s="35"/>
      <c r="F11" s="35"/>
      <c r="G11" s="35"/>
      <c r="H11" s="35"/>
      <c r="I11" s="35"/>
      <c r="J11" s="35"/>
      <c r="K11" s="35"/>
      <c r="L11" s="35"/>
      <c r="M11" s="25" t="s">
        <v>27</v>
      </c>
      <c r="N11" s="35"/>
      <c r="O11" s="21" t="str">
        <f aca="false">IF('Rekapitulácia stavby'!AN10="","",'Rekapitulácia stavby'!AN10)</f>
        <v/>
      </c>
      <c r="P11" s="21"/>
      <c r="Q11" s="35"/>
      <c r="R11" s="36"/>
    </row>
    <row r="12" s="33" customFormat="true" ht="18" hidden="false" customHeight="true" outlineLevel="0" collapsed="false">
      <c r="B12" s="34"/>
      <c r="C12" s="35"/>
      <c r="D12" s="35"/>
      <c r="E12" s="21" t="str">
        <f aca="false">IF('Rekapitulácia stavby'!E11="","",'Rekapitulácia stavby'!E11)</f>
        <v> </v>
      </c>
      <c r="F12" s="35"/>
      <c r="G12" s="35"/>
      <c r="H12" s="35"/>
      <c r="I12" s="35"/>
      <c r="J12" s="35"/>
      <c r="K12" s="35"/>
      <c r="L12" s="35"/>
      <c r="M12" s="25" t="s">
        <v>28</v>
      </c>
      <c r="N12" s="35"/>
      <c r="O12" s="21" t="str">
        <f aca="false">IF('Rekapitulácia stavby'!AN11="","",'Rekapitulácia stavby'!AN11)</f>
        <v/>
      </c>
      <c r="P12" s="21"/>
      <c r="Q12" s="35"/>
      <c r="R12" s="36"/>
    </row>
    <row r="13" s="33" customFormat="true" ht="6.95" hidden="false" customHeight="true" outlineLevel="0" collapsed="false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="33" customFormat="true" ht="14.45" hidden="false" customHeight="true" outlineLevel="0" collapsed="false">
      <c r="B14" s="34"/>
      <c r="C14" s="35"/>
      <c r="D14" s="25" t="s">
        <v>29</v>
      </c>
      <c r="E14" s="35"/>
      <c r="F14" s="35"/>
      <c r="G14" s="35"/>
      <c r="H14" s="35"/>
      <c r="I14" s="35"/>
      <c r="J14" s="35"/>
      <c r="K14" s="35"/>
      <c r="L14" s="35"/>
      <c r="M14" s="25" t="s">
        <v>27</v>
      </c>
      <c r="N14" s="35"/>
      <c r="O14" s="26" t="str">
        <f aca="false">IF('Rekapitulácia stavby'!AN13="","",'Rekapitulácia stavby'!AN13)</f>
        <v>Vyplň údaj</v>
      </c>
      <c r="P14" s="26"/>
      <c r="Q14" s="35"/>
      <c r="R14" s="36"/>
    </row>
    <row r="15" s="33" customFormat="true" ht="18" hidden="false" customHeight="true" outlineLevel="0" collapsed="false">
      <c r="B15" s="34"/>
      <c r="C15" s="35"/>
      <c r="D15" s="35"/>
      <c r="E15" s="26" t="str">
        <f aca="false">IF('Rekapitulácia stavby'!E14="","",'Rekapitulácia stavby'!E14)</f>
        <v>Vyplň údaj</v>
      </c>
      <c r="F15" s="26"/>
      <c r="G15" s="26"/>
      <c r="H15" s="26"/>
      <c r="I15" s="26"/>
      <c r="J15" s="26"/>
      <c r="K15" s="26"/>
      <c r="L15" s="26"/>
      <c r="M15" s="25" t="s">
        <v>28</v>
      </c>
      <c r="N15" s="35"/>
      <c r="O15" s="26" t="str">
        <f aca="false">IF('Rekapitulácia stavby'!AN14="","",'Rekapitulácia stavby'!AN14)</f>
        <v>Vyplň údaj</v>
      </c>
      <c r="P15" s="26"/>
      <c r="Q15" s="35"/>
      <c r="R15" s="36"/>
    </row>
    <row r="16" s="33" customFormat="true" ht="6.95" hidden="false" customHeight="true" outlineLevel="0" collapsed="false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="33" customFormat="true" ht="14.45" hidden="false" customHeight="true" outlineLevel="0" collapsed="false">
      <c r="B17" s="34"/>
      <c r="C17" s="35"/>
      <c r="D17" s="25" t="s">
        <v>31</v>
      </c>
      <c r="E17" s="35"/>
      <c r="F17" s="35"/>
      <c r="G17" s="35"/>
      <c r="H17" s="35"/>
      <c r="I17" s="35"/>
      <c r="J17" s="35"/>
      <c r="K17" s="35"/>
      <c r="L17" s="35"/>
      <c r="M17" s="25" t="s">
        <v>27</v>
      </c>
      <c r="N17" s="35"/>
      <c r="O17" s="21"/>
      <c r="P17" s="21"/>
      <c r="Q17" s="35"/>
      <c r="R17" s="36"/>
    </row>
    <row r="18" s="33" customFormat="true" ht="18" hidden="false" customHeight="true" outlineLevel="0" collapsed="false">
      <c r="B18" s="34"/>
      <c r="C18" s="35"/>
      <c r="D18" s="35"/>
      <c r="E18" s="21" t="s">
        <v>32</v>
      </c>
      <c r="F18" s="35"/>
      <c r="G18" s="35"/>
      <c r="H18" s="35"/>
      <c r="I18" s="35"/>
      <c r="J18" s="35"/>
      <c r="K18" s="35"/>
      <c r="L18" s="35"/>
      <c r="M18" s="25" t="s">
        <v>28</v>
      </c>
      <c r="N18" s="35"/>
      <c r="O18" s="21"/>
      <c r="P18" s="21"/>
      <c r="Q18" s="35"/>
      <c r="R18" s="36"/>
    </row>
    <row r="19" s="33" customFormat="true" ht="6.95" hidden="false" customHeight="true" outlineLevel="0" collapsed="false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="33" customFormat="true" ht="14.45" hidden="false" customHeight="true" outlineLevel="0" collapsed="false">
      <c r="B20" s="34"/>
      <c r="C20" s="35"/>
      <c r="D20" s="25" t="s">
        <v>33</v>
      </c>
      <c r="E20" s="35"/>
      <c r="F20" s="35"/>
      <c r="G20" s="35"/>
      <c r="H20" s="35"/>
      <c r="I20" s="35"/>
      <c r="J20" s="35"/>
      <c r="K20" s="35"/>
      <c r="L20" s="35"/>
      <c r="M20" s="25" t="s">
        <v>27</v>
      </c>
      <c r="N20" s="35"/>
      <c r="O20" s="21"/>
      <c r="P20" s="21"/>
      <c r="Q20" s="35"/>
      <c r="R20" s="36"/>
    </row>
    <row r="21" s="33" customFormat="true" ht="18" hidden="false" customHeight="true" outlineLevel="0" collapsed="false">
      <c r="B21" s="34"/>
      <c r="C21" s="35"/>
      <c r="D21" s="35"/>
      <c r="E21" s="21" t="s">
        <v>32</v>
      </c>
      <c r="F21" s="35"/>
      <c r="G21" s="35"/>
      <c r="H21" s="35"/>
      <c r="I21" s="35"/>
      <c r="J21" s="35"/>
      <c r="K21" s="35"/>
      <c r="L21" s="35"/>
      <c r="M21" s="25" t="s">
        <v>28</v>
      </c>
      <c r="N21" s="35"/>
      <c r="O21" s="21"/>
      <c r="P21" s="21"/>
      <c r="Q21" s="35"/>
      <c r="R21" s="36"/>
    </row>
    <row r="22" customFormat="false" ht="6.95" hidden="false" customHeight="true" outlineLevel="0" collapsed="false">
      <c r="A22" s="33"/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customFormat="false" ht="14.45" hidden="false" customHeight="true" outlineLevel="0" collapsed="false">
      <c r="A23" s="33"/>
      <c r="B23" s="34"/>
      <c r="C23" s="35"/>
      <c r="D23" s="25" t="s">
        <v>34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customFormat="false" ht="16.5" hidden="false" customHeight="true" outlineLevel="0" collapsed="false">
      <c r="A24" s="33"/>
      <c r="B24" s="34"/>
      <c r="C24" s="35"/>
      <c r="D24" s="35"/>
      <c r="E24" s="28"/>
      <c r="F24" s="28"/>
      <c r="G24" s="28"/>
      <c r="H24" s="28"/>
      <c r="I24" s="28"/>
      <c r="J24" s="28"/>
      <c r="K24" s="28"/>
      <c r="L24" s="28"/>
      <c r="M24" s="35"/>
      <c r="N24" s="35"/>
      <c r="O24" s="35"/>
      <c r="P24" s="35"/>
      <c r="Q24" s="35"/>
      <c r="R24" s="36"/>
    </row>
    <row r="25" customFormat="false" ht="6.95" hidden="false" customHeight="true" outlineLevel="0" collapsed="false">
      <c r="A25" s="33"/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customFormat="false" ht="6.95" hidden="false" customHeight="true" outlineLevel="0" collapsed="false">
      <c r="A26" s="33"/>
      <c r="B26" s="34"/>
      <c r="C26" s="3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35"/>
      <c r="R26" s="36"/>
    </row>
    <row r="27" customFormat="false" ht="14.45" hidden="false" customHeight="true" outlineLevel="0" collapsed="false">
      <c r="A27" s="33"/>
      <c r="B27" s="34"/>
      <c r="C27" s="35"/>
      <c r="D27" s="136" t="s">
        <v>105</v>
      </c>
      <c r="E27" s="35"/>
      <c r="F27" s="35"/>
      <c r="G27" s="35"/>
      <c r="H27" s="35"/>
      <c r="I27" s="35"/>
      <c r="J27" s="35"/>
      <c r="K27" s="35"/>
      <c r="L27" s="35"/>
      <c r="M27" s="31" t="n">
        <f aca="false">M88</f>
        <v>0</v>
      </c>
      <c r="N27" s="31"/>
      <c r="O27" s="31"/>
      <c r="P27" s="31"/>
      <c r="Q27" s="35"/>
      <c r="R27" s="36"/>
    </row>
    <row r="28" customFormat="false" ht="15" hidden="false" customHeight="false" outlineLevel="0" collapsed="false">
      <c r="A28" s="33"/>
      <c r="B28" s="34"/>
      <c r="C28" s="35"/>
      <c r="D28" s="35"/>
      <c r="E28" s="25" t="s">
        <v>36</v>
      </c>
      <c r="F28" s="35"/>
      <c r="G28" s="35"/>
      <c r="H28" s="35"/>
      <c r="I28" s="35"/>
      <c r="J28" s="35"/>
      <c r="K28" s="35"/>
      <c r="L28" s="35"/>
      <c r="M28" s="32" t="n">
        <f aca="false">H88</f>
        <v>0</v>
      </c>
      <c r="N28" s="32"/>
      <c r="O28" s="32"/>
      <c r="P28" s="32"/>
      <c r="Q28" s="35"/>
      <c r="R28" s="36"/>
    </row>
    <row r="29" customFormat="false" ht="15" hidden="false" customHeight="false" outlineLevel="0" collapsed="false">
      <c r="A29" s="33"/>
      <c r="B29" s="34"/>
      <c r="C29" s="35"/>
      <c r="D29" s="35"/>
      <c r="E29" s="25" t="s">
        <v>37</v>
      </c>
      <c r="F29" s="35"/>
      <c r="G29" s="35"/>
      <c r="H29" s="35"/>
      <c r="I29" s="35"/>
      <c r="J29" s="35"/>
      <c r="K29" s="35"/>
      <c r="L29" s="35"/>
      <c r="M29" s="32" t="n">
        <f aca="false">K88</f>
        <v>0</v>
      </c>
      <c r="N29" s="32"/>
      <c r="O29" s="32"/>
      <c r="P29" s="32"/>
      <c r="Q29" s="35"/>
      <c r="R29" s="36"/>
    </row>
    <row r="30" customFormat="false" ht="14.45" hidden="false" customHeight="true" outlineLevel="0" collapsed="false">
      <c r="A30" s="33"/>
      <c r="B30" s="34"/>
      <c r="C30" s="35"/>
      <c r="D30" s="30" t="s">
        <v>91</v>
      </c>
      <c r="E30" s="35"/>
      <c r="F30" s="35"/>
      <c r="G30" s="35"/>
      <c r="H30" s="35"/>
      <c r="I30" s="35"/>
      <c r="J30" s="35"/>
      <c r="K30" s="35"/>
      <c r="L30" s="35"/>
      <c r="M30" s="31" t="n">
        <f aca="false">M95</f>
        <v>0</v>
      </c>
      <c r="N30" s="31"/>
      <c r="O30" s="31"/>
      <c r="P30" s="31"/>
      <c r="Q30" s="35"/>
      <c r="R30" s="36"/>
    </row>
    <row r="31" customFormat="false" ht="6.95" hidden="false" customHeight="true" outlineLevel="0" collapsed="false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6"/>
    </row>
    <row r="32" customFormat="false" ht="25.35" hidden="false" customHeight="true" outlineLevel="0" collapsed="false">
      <c r="A32" s="33"/>
      <c r="B32" s="34"/>
      <c r="C32" s="35"/>
      <c r="D32" s="137" t="s">
        <v>39</v>
      </c>
      <c r="E32" s="35"/>
      <c r="F32" s="35"/>
      <c r="G32" s="35"/>
      <c r="H32" s="35"/>
      <c r="I32" s="35"/>
      <c r="J32" s="35"/>
      <c r="K32" s="35"/>
      <c r="L32" s="35"/>
      <c r="M32" s="138" t="n">
        <f aca="false">ROUND(M27+M30,2)</f>
        <v>0</v>
      </c>
      <c r="N32" s="138"/>
      <c r="O32" s="138"/>
      <c r="P32" s="138"/>
      <c r="Q32" s="35"/>
      <c r="R32" s="36"/>
    </row>
    <row r="33" customFormat="false" ht="6.95" hidden="false" customHeight="true" outlineLevel="0" collapsed="false">
      <c r="A33" s="33"/>
      <c r="B33" s="34"/>
      <c r="C33" s="3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35"/>
      <c r="R33" s="36"/>
    </row>
    <row r="34" customFormat="false" ht="14.45" hidden="false" customHeight="true" outlineLevel="0" collapsed="false">
      <c r="A34" s="33"/>
      <c r="B34" s="34"/>
      <c r="C34" s="35"/>
      <c r="D34" s="43" t="s">
        <v>40</v>
      </c>
      <c r="E34" s="43" t="s">
        <v>41</v>
      </c>
      <c r="F34" s="44" t="n">
        <v>0.2</v>
      </c>
      <c r="G34" s="139" t="s">
        <v>42</v>
      </c>
      <c r="H34" s="140" t="n">
        <f aca="false">ROUND((((SUM(BE95:BE102)+SUM(BE120:BE142))+SUM(BE144:BE148))),2)</f>
        <v>0</v>
      </c>
      <c r="I34" s="140"/>
      <c r="J34" s="140"/>
      <c r="K34" s="35"/>
      <c r="L34" s="35"/>
      <c r="M34" s="140" t="n">
        <f aca="false">ROUND(((ROUND((SUM(BE95:BE102)+SUM(BE120:BE142)), 2)*F34)+SUM(BE144:BE148)*F34),2)</f>
        <v>0</v>
      </c>
      <c r="N34" s="140"/>
      <c r="O34" s="140"/>
      <c r="P34" s="140"/>
      <c r="Q34" s="35"/>
      <c r="R34" s="36"/>
    </row>
    <row r="35" customFormat="false" ht="14.45" hidden="false" customHeight="true" outlineLevel="0" collapsed="false">
      <c r="A35" s="33"/>
      <c r="B35" s="34"/>
      <c r="C35" s="35"/>
      <c r="D35" s="35"/>
      <c r="E35" s="43" t="s">
        <v>43</v>
      </c>
      <c r="F35" s="44" t="n">
        <v>0.2</v>
      </c>
      <c r="G35" s="139" t="s">
        <v>42</v>
      </c>
      <c r="H35" s="140" t="n">
        <f aca="false">ROUND((((SUM(BF95:BF102)+SUM(BF120:BF142))+SUM(BF144:BF148))),2)</f>
        <v>0</v>
      </c>
      <c r="I35" s="140"/>
      <c r="J35" s="140"/>
      <c r="K35" s="35"/>
      <c r="L35" s="35"/>
      <c r="M35" s="140" t="n">
        <f aca="false">ROUND(((ROUND((SUM(BF95:BF102)+SUM(BF120:BF142)), 2)*F35)+SUM(BF144:BF148)*F35),2)</f>
        <v>0</v>
      </c>
      <c r="N35" s="140"/>
      <c r="O35" s="140"/>
      <c r="P35" s="140"/>
      <c r="Q35" s="35"/>
      <c r="R35" s="36"/>
    </row>
    <row r="36" customFormat="false" ht="14.45" hidden="true" customHeight="true" outlineLevel="0" collapsed="false">
      <c r="A36" s="33"/>
      <c r="B36" s="34"/>
      <c r="C36" s="35"/>
      <c r="D36" s="35"/>
      <c r="E36" s="43" t="s">
        <v>44</v>
      </c>
      <c r="F36" s="44" t="n">
        <v>0.2</v>
      </c>
      <c r="G36" s="139" t="s">
        <v>42</v>
      </c>
      <c r="H36" s="140" t="n">
        <f aca="false">ROUND((((SUM(BG95:BG102)+SUM(BG120:BG142))+SUM(BG144:BG148))),2)</f>
        <v>0</v>
      </c>
      <c r="I36" s="140"/>
      <c r="J36" s="140"/>
      <c r="K36" s="35"/>
      <c r="L36" s="35"/>
      <c r="M36" s="140" t="n">
        <v>0</v>
      </c>
      <c r="N36" s="140"/>
      <c r="O36" s="140"/>
      <c r="P36" s="140"/>
      <c r="Q36" s="35"/>
      <c r="R36" s="36"/>
    </row>
    <row r="37" customFormat="false" ht="14.45" hidden="true" customHeight="true" outlineLevel="0" collapsed="false">
      <c r="A37" s="33"/>
      <c r="B37" s="34"/>
      <c r="C37" s="35"/>
      <c r="D37" s="35"/>
      <c r="E37" s="43" t="s">
        <v>45</v>
      </c>
      <c r="F37" s="44" t="n">
        <v>0.2</v>
      </c>
      <c r="G37" s="139" t="s">
        <v>42</v>
      </c>
      <c r="H37" s="140" t="n">
        <f aca="false">ROUND((((SUM(BH95:BH102)+SUM(BH120:BH142))+SUM(BH144:BH148))),2)</f>
        <v>0</v>
      </c>
      <c r="I37" s="140"/>
      <c r="J37" s="140"/>
      <c r="K37" s="35"/>
      <c r="L37" s="35"/>
      <c r="M37" s="140" t="n">
        <v>0</v>
      </c>
      <c r="N37" s="140"/>
      <c r="O37" s="140"/>
      <c r="P37" s="140"/>
      <c r="Q37" s="35"/>
      <c r="R37" s="36"/>
    </row>
    <row r="38" customFormat="false" ht="14.45" hidden="true" customHeight="true" outlineLevel="0" collapsed="false">
      <c r="A38" s="33"/>
      <c r="B38" s="34"/>
      <c r="C38" s="35"/>
      <c r="D38" s="35"/>
      <c r="E38" s="43" t="s">
        <v>46</v>
      </c>
      <c r="F38" s="44" t="n">
        <v>0</v>
      </c>
      <c r="G38" s="139" t="s">
        <v>42</v>
      </c>
      <c r="H38" s="140" t="n">
        <f aca="false">ROUND((((SUM(BI95:BI102)+SUM(BI120:BI142))+SUM(BI144:BI148))),2)</f>
        <v>0</v>
      </c>
      <c r="I38" s="140"/>
      <c r="J38" s="140"/>
      <c r="K38" s="35"/>
      <c r="L38" s="35"/>
      <c r="M38" s="140" t="n">
        <v>0</v>
      </c>
      <c r="N38" s="140"/>
      <c r="O38" s="140"/>
      <c r="P38" s="140"/>
      <c r="Q38" s="35"/>
      <c r="R38" s="36"/>
    </row>
    <row r="39" customFormat="false" ht="6.95" hidden="false" customHeight="true" outlineLevel="0" collapsed="false">
      <c r="A39" s="33"/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customFormat="false" ht="25.35" hidden="false" customHeight="true" outlineLevel="0" collapsed="false">
      <c r="A40" s="33"/>
      <c r="B40" s="34"/>
      <c r="C40" s="130"/>
      <c r="D40" s="141" t="s">
        <v>47</v>
      </c>
      <c r="E40" s="84"/>
      <c r="F40" s="84"/>
      <c r="G40" s="142" t="s">
        <v>48</v>
      </c>
      <c r="H40" s="143" t="s">
        <v>49</v>
      </c>
      <c r="I40" s="84"/>
      <c r="J40" s="84"/>
      <c r="K40" s="84"/>
      <c r="L40" s="144" t="n">
        <f aca="false">SUM(M32:M38)</f>
        <v>0</v>
      </c>
      <c r="M40" s="144"/>
      <c r="N40" s="144"/>
      <c r="O40" s="144"/>
      <c r="P40" s="144"/>
      <c r="Q40" s="130"/>
      <c r="R40" s="36"/>
    </row>
    <row r="41" customFormat="false" ht="14.45" hidden="false" customHeight="true" outlineLevel="0" collapsed="false">
      <c r="A41" s="33"/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6"/>
    </row>
    <row r="42" customFormat="false" ht="14.45" hidden="false" customHeight="true" outlineLevel="0" collapsed="false">
      <c r="A42" s="33"/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6"/>
    </row>
    <row r="43" customFormat="false" ht="13.5" hidden="false" customHeight="false" outlineLevel="0" collapsed="false">
      <c r="B43" s="14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6"/>
    </row>
    <row r="44" customFormat="false" ht="13.5" hidden="false" customHeight="false" outlineLevel="0" collapsed="false">
      <c r="B44" s="14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6"/>
    </row>
    <row r="45" customFormat="false" ht="13.5" hidden="false" customHeight="false" outlineLevel="0" collapsed="false">
      <c r="B45" s="14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6"/>
    </row>
    <row r="46" customFormat="false" ht="13.5" hidden="false" customHeight="false" outlineLevel="0" collapsed="false">
      <c r="B46" s="14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6"/>
    </row>
    <row r="47" customFormat="false" ht="13.5" hidden="false" customHeight="false" outlineLevel="0" collapsed="false">
      <c r="B47" s="14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6"/>
    </row>
    <row r="48" customFormat="false" ht="13.5" hidden="false" customHeight="false" outlineLevel="0" collapsed="false">
      <c r="B48" s="14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6"/>
    </row>
    <row r="49" customFormat="false" ht="13.5" hidden="false" customHeight="false" outlineLevel="0" collapsed="false">
      <c r="B49" s="14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6"/>
    </row>
    <row r="50" s="33" customFormat="true" ht="15" hidden="false" customHeight="false" outlineLevel="0" collapsed="false">
      <c r="B50" s="34"/>
      <c r="C50" s="35"/>
      <c r="D50" s="54" t="s">
        <v>50</v>
      </c>
      <c r="E50" s="55"/>
      <c r="F50" s="55"/>
      <c r="G50" s="55"/>
      <c r="H50" s="56"/>
      <c r="I50" s="35"/>
      <c r="J50" s="54" t="s">
        <v>51</v>
      </c>
      <c r="K50" s="55"/>
      <c r="L50" s="55"/>
      <c r="M50" s="55"/>
      <c r="N50" s="55"/>
      <c r="O50" s="55"/>
      <c r="P50" s="56"/>
      <c r="Q50" s="35"/>
      <c r="R50" s="36"/>
    </row>
    <row r="51" customFormat="false" ht="13.5" hidden="false" customHeight="false" outlineLevel="0" collapsed="false">
      <c r="B51" s="14"/>
      <c r="C51" s="19"/>
      <c r="D51" s="57"/>
      <c r="E51" s="19"/>
      <c r="F51" s="19"/>
      <c r="G51" s="19"/>
      <c r="H51" s="58"/>
      <c r="I51" s="19"/>
      <c r="J51" s="57"/>
      <c r="K51" s="19"/>
      <c r="L51" s="19"/>
      <c r="M51" s="19"/>
      <c r="N51" s="19"/>
      <c r="O51" s="19"/>
      <c r="P51" s="58"/>
      <c r="Q51" s="19"/>
      <c r="R51" s="16"/>
    </row>
    <row r="52" customFormat="false" ht="13.5" hidden="false" customHeight="false" outlineLevel="0" collapsed="false">
      <c r="B52" s="14"/>
      <c r="C52" s="19"/>
      <c r="D52" s="57"/>
      <c r="E52" s="19"/>
      <c r="F52" s="19"/>
      <c r="G52" s="19"/>
      <c r="H52" s="58"/>
      <c r="I52" s="19"/>
      <c r="J52" s="57"/>
      <c r="K52" s="19"/>
      <c r="L52" s="19"/>
      <c r="M52" s="19"/>
      <c r="N52" s="19"/>
      <c r="O52" s="19"/>
      <c r="P52" s="58"/>
      <c r="Q52" s="19"/>
      <c r="R52" s="16"/>
    </row>
    <row r="53" customFormat="false" ht="13.5" hidden="false" customHeight="false" outlineLevel="0" collapsed="false">
      <c r="B53" s="14"/>
      <c r="C53" s="19"/>
      <c r="D53" s="57"/>
      <c r="E53" s="19"/>
      <c r="F53" s="19"/>
      <c r="G53" s="19"/>
      <c r="H53" s="58"/>
      <c r="I53" s="19"/>
      <c r="J53" s="57"/>
      <c r="K53" s="19"/>
      <c r="L53" s="19"/>
      <c r="M53" s="19"/>
      <c r="N53" s="19"/>
      <c r="O53" s="19"/>
      <c r="P53" s="58"/>
      <c r="Q53" s="19"/>
      <c r="R53" s="16"/>
    </row>
    <row r="54" customFormat="false" ht="13.5" hidden="false" customHeight="false" outlineLevel="0" collapsed="false">
      <c r="B54" s="14"/>
      <c r="C54" s="19"/>
      <c r="D54" s="57"/>
      <c r="E54" s="19"/>
      <c r="F54" s="19"/>
      <c r="G54" s="19"/>
      <c r="H54" s="58"/>
      <c r="I54" s="19"/>
      <c r="J54" s="57"/>
      <c r="K54" s="19"/>
      <c r="L54" s="19"/>
      <c r="M54" s="19"/>
      <c r="N54" s="19"/>
      <c r="O54" s="19"/>
      <c r="P54" s="58"/>
      <c r="Q54" s="19"/>
      <c r="R54" s="16"/>
    </row>
    <row r="55" customFormat="false" ht="13.5" hidden="false" customHeight="false" outlineLevel="0" collapsed="false">
      <c r="B55" s="14"/>
      <c r="C55" s="19"/>
      <c r="D55" s="57"/>
      <c r="E55" s="19"/>
      <c r="F55" s="19"/>
      <c r="G55" s="19"/>
      <c r="H55" s="58"/>
      <c r="I55" s="19"/>
      <c r="J55" s="57"/>
      <c r="K55" s="19"/>
      <c r="L55" s="19"/>
      <c r="M55" s="19"/>
      <c r="N55" s="19"/>
      <c r="O55" s="19"/>
      <c r="P55" s="58"/>
      <c r="Q55" s="19"/>
      <c r="R55" s="16"/>
    </row>
    <row r="56" customFormat="false" ht="13.5" hidden="false" customHeight="false" outlineLevel="0" collapsed="false">
      <c r="B56" s="14"/>
      <c r="C56" s="19"/>
      <c r="D56" s="57"/>
      <c r="E56" s="19"/>
      <c r="F56" s="19"/>
      <c r="G56" s="19"/>
      <c r="H56" s="58"/>
      <c r="I56" s="19"/>
      <c r="J56" s="57"/>
      <c r="K56" s="19"/>
      <c r="L56" s="19"/>
      <c r="M56" s="19"/>
      <c r="N56" s="19"/>
      <c r="O56" s="19"/>
      <c r="P56" s="58"/>
      <c r="Q56" s="19"/>
      <c r="R56" s="16"/>
    </row>
    <row r="57" customFormat="false" ht="13.5" hidden="false" customHeight="false" outlineLevel="0" collapsed="false">
      <c r="B57" s="14"/>
      <c r="C57" s="19"/>
      <c r="D57" s="57"/>
      <c r="E57" s="19"/>
      <c r="F57" s="19"/>
      <c r="G57" s="19"/>
      <c r="H57" s="58"/>
      <c r="I57" s="19"/>
      <c r="J57" s="57"/>
      <c r="K57" s="19"/>
      <c r="L57" s="19"/>
      <c r="M57" s="19"/>
      <c r="N57" s="19"/>
      <c r="O57" s="19"/>
      <c r="P57" s="58"/>
      <c r="Q57" s="19"/>
      <c r="R57" s="16"/>
    </row>
    <row r="58" customFormat="false" ht="13.5" hidden="false" customHeight="false" outlineLevel="0" collapsed="false">
      <c r="B58" s="14"/>
      <c r="C58" s="19"/>
      <c r="D58" s="57"/>
      <c r="E58" s="19"/>
      <c r="F58" s="19"/>
      <c r="G58" s="19"/>
      <c r="H58" s="58"/>
      <c r="I58" s="19"/>
      <c r="J58" s="57"/>
      <c r="K58" s="19"/>
      <c r="L58" s="19"/>
      <c r="M58" s="19"/>
      <c r="N58" s="19"/>
      <c r="O58" s="19"/>
      <c r="P58" s="58"/>
      <c r="Q58" s="19"/>
      <c r="R58" s="16"/>
    </row>
    <row r="59" s="33" customFormat="true" ht="15" hidden="false" customHeight="false" outlineLevel="0" collapsed="false">
      <c r="B59" s="34"/>
      <c r="C59" s="35"/>
      <c r="D59" s="59" t="s">
        <v>52</v>
      </c>
      <c r="E59" s="60"/>
      <c r="F59" s="60"/>
      <c r="G59" s="61" t="s">
        <v>53</v>
      </c>
      <c r="H59" s="62"/>
      <c r="I59" s="35"/>
      <c r="J59" s="59" t="s">
        <v>52</v>
      </c>
      <c r="K59" s="60"/>
      <c r="L59" s="60"/>
      <c r="M59" s="60"/>
      <c r="N59" s="61" t="s">
        <v>53</v>
      </c>
      <c r="O59" s="60"/>
      <c r="P59" s="62"/>
      <c r="Q59" s="35"/>
      <c r="R59" s="36"/>
    </row>
    <row r="60" customFormat="false" ht="13.5" hidden="false" customHeight="false" outlineLevel="0" collapsed="false">
      <c r="B60" s="14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6"/>
    </row>
    <row r="61" s="33" customFormat="true" ht="15" hidden="false" customHeight="false" outlineLevel="0" collapsed="false">
      <c r="B61" s="34"/>
      <c r="C61" s="35"/>
      <c r="D61" s="54" t="s">
        <v>54</v>
      </c>
      <c r="E61" s="55"/>
      <c r="F61" s="55"/>
      <c r="G61" s="55"/>
      <c r="H61" s="56"/>
      <c r="I61" s="35"/>
      <c r="J61" s="54" t="s">
        <v>55</v>
      </c>
      <c r="K61" s="55"/>
      <c r="L61" s="55"/>
      <c r="M61" s="55"/>
      <c r="N61" s="55"/>
      <c r="O61" s="55"/>
      <c r="P61" s="56"/>
      <c r="Q61" s="35"/>
      <c r="R61" s="36"/>
    </row>
    <row r="62" customFormat="false" ht="13.5" hidden="false" customHeight="false" outlineLevel="0" collapsed="false">
      <c r="B62" s="14"/>
      <c r="C62" s="19"/>
      <c r="D62" s="57"/>
      <c r="E62" s="19"/>
      <c r="F62" s="19"/>
      <c r="G62" s="19"/>
      <c r="H62" s="58"/>
      <c r="I62" s="19"/>
      <c r="J62" s="57"/>
      <c r="K62" s="19"/>
      <c r="L62" s="19"/>
      <c r="M62" s="19"/>
      <c r="N62" s="19"/>
      <c r="O62" s="19"/>
      <c r="P62" s="58"/>
      <c r="Q62" s="19"/>
      <c r="R62" s="16"/>
    </row>
    <row r="63" customFormat="false" ht="13.5" hidden="false" customHeight="false" outlineLevel="0" collapsed="false">
      <c r="B63" s="14"/>
      <c r="C63" s="19"/>
      <c r="D63" s="57"/>
      <c r="E63" s="19"/>
      <c r="F63" s="19"/>
      <c r="G63" s="19"/>
      <c r="H63" s="58"/>
      <c r="I63" s="19"/>
      <c r="J63" s="57"/>
      <c r="K63" s="19"/>
      <c r="L63" s="19"/>
      <c r="M63" s="19"/>
      <c r="N63" s="19"/>
      <c r="O63" s="19"/>
      <c r="P63" s="58"/>
      <c r="Q63" s="19"/>
      <c r="R63" s="16"/>
    </row>
    <row r="64" customFormat="false" ht="13.5" hidden="false" customHeight="false" outlineLevel="0" collapsed="false">
      <c r="B64" s="14"/>
      <c r="C64" s="19"/>
      <c r="D64" s="57"/>
      <c r="E64" s="19"/>
      <c r="F64" s="19"/>
      <c r="G64" s="19"/>
      <c r="H64" s="58"/>
      <c r="I64" s="19"/>
      <c r="J64" s="57"/>
      <c r="K64" s="19"/>
      <c r="L64" s="19"/>
      <c r="M64" s="19"/>
      <c r="N64" s="19"/>
      <c r="O64" s="19"/>
      <c r="P64" s="58"/>
      <c r="Q64" s="19"/>
      <c r="R64" s="16"/>
    </row>
    <row r="65" customFormat="false" ht="13.5" hidden="false" customHeight="false" outlineLevel="0" collapsed="false">
      <c r="B65" s="14"/>
      <c r="C65" s="19"/>
      <c r="D65" s="57"/>
      <c r="E65" s="19"/>
      <c r="F65" s="19"/>
      <c r="G65" s="19"/>
      <c r="H65" s="58"/>
      <c r="I65" s="19"/>
      <c r="J65" s="57"/>
      <c r="K65" s="19"/>
      <c r="L65" s="19"/>
      <c r="M65" s="19"/>
      <c r="N65" s="19"/>
      <c r="O65" s="19"/>
      <c r="P65" s="58"/>
      <c r="Q65" s="19"/>
      <c r="R65" s="16"/>
    </row>
    <row r="66" customFormat="false" ht="13.5" hidden="false" customHeight="false" outlineLevel="0" collapsed="false">
      <c r="B66" s="14"/>
      <c r="C66" s="19"/>
      <c r="D66" s="57"/>
      <c r="E66" s="19"/>
      <c r="F66" s="19"/>
      <c r="G66" s="19"/>
      <c r="H66" s="58"/>
      <c r="I66" s="19"/>
      <c r="J66" s="57"/>
      <c r="K66" s="19"/>
      <c r="L66" s="19"/>
      <c r="M66" s="19"/>
      <c r="N66" s="19"/>
      <c r="O66" s="19"/>
      <c r="P66" s="58"/>
      <c r="Q66" s="19"/>
      <c r="R66" s="16"/>
    </row>
    <row r="67" customFormat="false" ht="13.5" hidden="false" customHeight="false" outlineLevel="0" collapsed="false">
      <c r="B67" s="14"/>
      <c r="C67" s="19"/>
      <c r="D67" s="57"/>
      <c r="E67" s="19"/>
      <c r="F67" s="19"/>
      <c r="G67" s="19"/>
      <c r="H67" s="58"/>
      <c r="I67" s="19"/>
      <c r="J67" s="57"/>
      <c r="K67" s="19"/>
      <c r="L67" s="19"/>
      <c r="M67" s="19"/>
      <c r="N67" s="19"/>
      <c r="O67" s="19"/>
      <c r="P67" s="58"/>
      <c r="Q67" s="19"/>
      <c r="R67" s="16"/>
    </row>
    <row r="68" customFormat="false" ht="13.5" hidden="false" customHeight="false" outlineLevel="0" collapsed="false">
      <c r="B68" s="14"/>
      <c r="C68" s="19"/>
      <c r="D68" s="57"/>
      <c r="E68" s="19"/>
      <c r="F68" s="19"/>
      <c r="G68" s="19"/>
      <c r="H68" s="58"/>
      <c r="I68" s="19"/>
      <c r="J68" s="57"/>
      <c r="K68" s="19"/>
      <c r="L68" s="19"/>
      <c r="M68" s="19"/>
      <c r="N68" s="19"/>
      <c r="O68" s="19"/>
      <c r="P68" s="58"/>
      <c r="Q68" s="19"/>
      <c r="R68" s="16"/>
    </row>
    <row r="69" customFormat="false" ht="13.5" hidden="false" customHeight="false" outlineLevel="0" collapsed="false">
      <c r="B69" s="14"/>
      <c r="C69" s="19"/>
      <c r="D69" s="57"/>
      <c r="E69" s="19"/>
      <c r="F69" s="19"/>
      <c r="G69" s="19"/>
      <c r="H69" s="58"/>
      <c r="I69" s="19"/>
      <c r="J69" s="57"/>
      <c r="K69" s="19"/>
      <c r="L69" s="19"/>
      <c r="M69" s="19"/>
      <c r="N69" s="19"/>
      <c r="O69" s="19"/>
      <c r="P69" s="58"/>
      <c r="Q69" s="19"/>
      <c r="R69" s="16"/>
    </row>
    <row r="70" s="33" customFormat="true" ht="15" hidden="false" customHeight="false" outlineLevel="0" collapsed="false">
      <c r="B70" s="34"/>
      <c r="C70" s="35"/>
      <c r="D70" s="59" t="s">
        <v>52</v>
      </c>
      <c r="E70" s="60"/>
      <c r="F70" s="60"/>
      <c r="G70" s="61" t="s">
        <v>53</v>
      </c>
      <c r="H70" s="62"/>
      <c r="I70" s="35"/>
      <c r="J70" s="59" t="s">
        <v>52</v>
      </c>
      <c r="K70" s="60"/>
      <c r="L70" s="60"/>
      <c r="M70" s="60"/>
      <c r="N70" s="61" t="s">
        <v>53</v>
      </c>
      <c r="O70" s="60"/>
      <c r="P70" s="62"/>
      <c r="Q70" s="35"/>
      <c r="R70" s="36"/>
    </row>
    <row r="71" customFormat="false" ht="14.45" hidden="false" customHeight="true" outlineLevel="0" collapsed="false">
      <c r="A71" s="33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5"/>
    </row>
    <row r="75" s="33" customFormat="true" ht="6.95" hidden="false" customHeight="true" outlineLevel="0" collapsed="false"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8"/>
    </row>
    <row r="76" customFormat="false" ht="36.95" hidden="false" customHeight="true" outlineLevel="0" collapsed="false">
      <c r="A76" s="33"/>
      <c r="B76" s="34"/>
      <c r="C76" s="15" t="s">
        <v>106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36"/>
    </row>
    <row r="77" customFormat="false" ht="6.95" hidden="false" customHeight="true" outlineLevel="0" collapsed="false">
      <c r="A77" s="33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customFormat="false" ht="30" hidden="false" customHeight="true" outlineLevel="0" collapsed="false">
      <c r="A78" s="33"/>
      <c r="B78" s="34"/>
      <c r="C78" s="25" t="s">
        <v>18</v>
      </c>
      <c r="D78" s="35"/>
      <c r="E78" s="35"/>
      <c r="F78" s="134" t="str">
        <f aca="false">F6</f>
        <v>Zateplenie budovy obecného úradu Hranovnica</v>
      </c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35"/>
      <c r="R78" s="36"/>
    </row>
    <row r="79" customFormat="false" ht="36.95" hidden="false" customHeight="true" outlineLevel="0" collapsed="false">
      <c r="A79" s="33"/>
      <c r="B79" s="34"/>
      <c r="C79" s="75" t="s">
        <v>103</v>
      </c>
      <c r="D79" s="35"/>
      <c r="E79" s="35"/>
      <c r="F79" s="77" t="str">
        <f aca="false">F7</f>
        <v>01_VZT - Vzduchotechnika</v>
      </c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35"/>
      <c r="R79" s="36"/>
    </row>
    <row r="80" customFormat="false" ht="6.95" hidden="false" customHeight="true" outlineLevel="0" collapsed="false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customFormat="false" ht="18" hidden="false" customHeight="true" outlineLevel="0" collapsed="false">
      <c r="A81" s="33"/>
      <c r="B81" s="34"/>
      <c r="C81" s="25" t="s">
        <v>22</v>
      </c>
      <c r="D81" s="35"/>
      <c r="E81" s="35"/>
      <c r="F81" s="21" t="str">
        <f aca="false">F9</f>
        <v> </v>
      </c>
      <c r="G81" s="35"/>
      <c r="H81" s="35"/>
      <c r="I81" s="35"/>
      <c r="J81" s="35"/>
      <c r="K81" s="25" t="s">
        <v>24</v>
      </c>
      <c r="L81" s="35"/>
      <c r="M81" s="80" t="str">
        <f aca="false">IF(O9="","",O9)</f>
        <v>4.10.2017</v>
      </c>
      <c r="N81" s="80"/>
      <c r="O81" s="80"/>
      <c r="P81" s="80"/>
      <c r="Q81" s="35"/>
      <c r="R81" s="36"/>
    </row>
    <row r="82" customFormat="false" ht="6.95" hidden="false" customHeight="true" outlineLevel="0" collapsed="false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customFormat="false" ht="15" hidden="false" customHeight="false" outlineLevel="0" collapsed="false">
      <c r="A83" s="33"/>
      <c r="B83" s="34"/>
      <c r="C83" s="25" t="s">
        <v>26</v>
      </c>
      <c r="D83" s="35"/>
      <c r="E83" s="35"/>
      <c r="F83" s="21" t="str">
        <f aca="false">E12</f>
        <v> </v>
      </c>
      <c r="G83" s="35"/>
      <c r="H83" s="35"/>
      <c r="I83" s="35"/>
      <c r="J83" s="35"/>
      <c r="K83" s="25" t="s">
        <v>31</v>
      </c>
      <c r="L83" s="35"/>
      <c r="M83" s="21" t="str">
        <f aca="false">E18</f>
        <v>Ing. Matúš Danko</v>
      </c>
      <c r="N83" s="21"/>
      <c r="O83" s="21"/>
      <c r="P83" s="21"/>
      <c r="Q83" s="21"/>
      <c r="R83" s="36"/>
    </row>
    <row r="84" customFormat="false" ht="14.45" hidden="false" customHeight="true" outlineLevel="0" collapsed="false">
      <c r="A84" s="33"/>
      <c r="B84" s="34"/>
      <c r="C84" s="25" t="s">
        <v>29</v>
      </c>
      <c r="D84" s="35"/>
      <c r="E84" s="35"/>
      <c r="F84" s="21" t="str">
        <f aca="false">IF(E15="","",E15)</f>
        <v>Vyplň údaj</v>
      </c>
      <c r="G84" s="35"/>
      <c r="H84" s="35"/>
      <c r="I84" s="35"/>
      <c r="J84" s="35"/>
      <c r="K84" s="25" t="s">
        <v>33</v>
      </c>
      <c r="L84" s="35"/>
      <c r="M84" s="21" t="str">
        <f aca="false">E21</f>
        <v>Ing. Matúš Danko</v>
      </c>
      <c r="N84" s="21"/>
      <c r="O84" s="21"/>
      <c r="P84" s="21"/>
      <c r="Q84" s="21"/>
      <c r="R84" s="36"/>
    </row>
    <row r="85" customFormat="false" ht="10.35" hidden="false" customHeight="true" outlineLevel="0" collapsed="false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customFormat="false" ht="29.25" hidden="false" customHeight="true" outlineLevel="0" collapsed="false">
      <c r="A86" s="33"/>
      <c r="B86" s="34"/>
      <c r="C86" s="145" t="s">
        <v>107</v>
      </c>
      <c r="D86" s="145"/>
      <c r="E86" s="145"/>
      <c r="F86" s="145"/>
      <c r="G86" s="145"/>
      <c r="H86" s="145" t="s">
        <v>108</v>
      </c>
      <c r="I86" s="145"/>
      <c r="J86" s="145"/>
      <c r="K86" s="145" t="s">
        <v>109</v>
      </c>
      <c r="L86" s="145"/>
      <c r="M86" s="145" t="s">
        <v>110</v>
      </c>
      <c r="N86" s="145"/>
      <c r="O86" s="145"/>
      <c r="P86" s="145"/>
      <c r="Q86" s="145"/>
      <c r="R86" s="36"/>
    </row>
    <row r="87" customFormat="false" ht="10.35" hidden="false" customHeight="true" outlineLevel="0" collapsed="false">
      <c r="A87" s="33"/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customFormat="false" ht="29.25" hidden="false" customHeight="true" outlineLevel="0" collapsed="false">
      <c r="A88" s="33"/>
      <c r="B88" s="34"/>
      <c r="C88" s="146" t="s">
        <v>111</v>
      </c>
      <c r="D88" s="35"/>
      <c r="E88" s="35"/>
      <c r="F88" s="35"/>
      <c r="G88" s="35"/>
      <c r="H88" s="94" t="n">
        <f aca="false">W120</f>
        <v>0</v>
      </c>
      <c r="I88" s="94"/>
      <c r="J88" s="94"/>
      <c r="K88" s="94" t="n">
        <f aca="false">X120</f>
        <v>0</v>
      </c>
      <c r="L88" s="94"/>
      <c r="M88" s="94" t="n">
        <f aca="false">M120</f>
        <v>0</v>
      </c>
      <c r="N88" s="94"/>
      <c r="O88" s="94"/>
      <c r="P88" s="94"/>
      <c r="Q88" s="94"/>
      <c r="R88" s="36"/>
      <c r="AU88" s="10" t="s">
        <v>112</v>
      </c>
    </row>
    <row r="89" s="147" customFormat="true" ht="24.95" hidden="false" customHeight="true" outlineLevel="0" collapsed="false">
      <c r="B89" s="148"/>
      <c r="C89" s="149"/>
      <c r="D89" s="150" t="s">
        <v>113</v>
      </c>
      <c r="E89" s="149"/>
      <c r="F89" s="149"/>
      <c r="G89" s="149"/>
      <c r="H89" s="151" t="n">
        <f aca="false">W121</f>
        <v>0</v>
      </c>
      <c r="I89" s="151"/>
      <c r="J89" s="151"/>
      <c r="K89" s="151" t="n">
        <f aca="false">X121</f>
        <v>0</v>
      </c>
      <c r="L89" s="151"/>
      <c r="M89" s="151" t="n">
        <f aca="false">M121</f>
        <v>0</v>
      </c>
      <c r="N89" s="151"/>
      <c r="O89" s="151"/>
      <c r="P89" s="151"/>
      <c r="Q89" s="151"/>
      <c r="R89" s="152"/>
    </row>
    <row r="90" s="153" customFormat="true" ht="19.9" hidden="false" customHeight="true" outlineLevel="0" collapsed="false">
      <c r="B90" s="154"/>
      <c r="C90" s="155"/>
      <c r="D90" s="115" t="s">
        <v>114</v>
      </c>
      <c r="E90" s="155"/>
      <c r="F90" s="155"/>
      <c r="G90" s="155"/>
      <c r="H90" s="117" t="n">
        <f aca="false">W122</f>
        <v>0</v>
      </c>
      <c r="I90" s="117"/>
      <c r="J90" s="117"/>
      <c r="K90" s="117" t="n">
        <f aca="false">X122</f>
        <v>0</v>
      </c>
      <c r="L90" s="117"/>
      <c r="M90" s="117" t="n">
        <f aca="false">M122</f>
        <v>0</v>
      </c>
      <c r="N90" s="117"/>
      <c r="O90" s="117"/>
      <c r="P90" s="117"/>
      <c r="Q90" s="117"/>
      <c r="R90" s="156"/>
    </row>
    <row r="91" s="153" customFormat="true" ht="19.9" hidden="false" customHeight="true" outlineLevel="0" collapsed="false">
      <c r="B91" s="154"/>
      <c r="C91" s="155"/>
      <c r="D91" s="115" t="s">
        <v>115</v>
      </c>
      <c r="E91" s="155"/>
      <c r="F91" s="155"/>
      <c r="G91" s="155"/>
      <c r="H91" s="117" t="n">
        <f aca="false">W130</f>
        <v>0</v>
      </c>
      <c r="I91" s="117"/>
      <c r="J91" s="117"/>
      <c r="K91" s="117" t="n">
        <f aca="false">X130</f>
        <v>0</v>
      </c>
      <c r="L91" s="117"/>
      <c r="M91" s="117" t="n">
        <f aca="false">M130</f>
        <v>0</v>
      </c>
      <c r="N91" s="117"/>
      <c r="O91" s="117"/>
      <c r="P91" s="117"/>
      <c r="Q91" s="117"/>
      <c r="R91" s="156"/>
    </row>
    <row r="92" s="153" customFormat="true" ht="19.9" hidden="false" customHeight="true" outlineLevel="0" collapsed="false">
      <c r="B92" s="154"/>
      <c r="C92" s="155"/>
      <c r="D92" s="115" t="s">
        <v>116</v>
      </c>
      <c r="E92" s="155"/>
      <c r="F92" s="155"/>
      <c r="G92" s="155"/>
      <c r="H92" s="117" t="n">
        <f aca="false">W139</f>
        <v>0</v>
      </c>
      <c r="I92" s="117"/>
      <c r="J92" s="117"/>
      <c r="K92" s="117" t="n">
        <f aca="false">X139</f>
        <v>0</v>
      </c>
      <c r="L92" s="117"/>
      <c r="M92" s="117" t="n">
        <f aca="false">M139</f>
        <v>0</v>
      </c>
      <c r="N92" s="117"/>
      <c r="O92" s="117"/>
      <c r="P92" s="117"/>
      <c r="Q92" s="117"/>
      <c r="R92" s="156"/>
    </row>
    <row r="93" s="147" customFormat="true" ht="21.75" hidden="false" customHeight="true" outlineLevel="0" collapsed="false">
      <c r="B93" s="148"/>
      <c r="C93" s="149"/>
      <c r="D93" s="150" t="s">
        <v>117</v>
      </c>
      <c r="E93" s="149"/>
      <c r="F93" s="149"/>
      <c r="G93" s="149"/>
      <c r="H93" s="157" t="n">
        <f aca="false">W143</f>
        <v>0</v>
      </c>
      <c r="I93" s="157"/>
      <c r="J93" s="157"/>
      <c r="K93" s="157" t="n">
        <f aca="false">X143</f>
        <v>0</v>
      </c>
      <c r="L93" s="157"/>
      <c r="M93" s="157" t="n">
        <f aca="false">M143</f>
        <v>0</v>
      </c>
      <c r="N93" s="157"/>
      <c r="O93" s="157"/>
      <c r="P93" s="157"/>
      <c r="Q93" s="157"/>
      <c r="R93" s="152"/>
    </row>
    <row r="94" s="33" customFormat="true" ht="21.75" hidden="false" customHeight="true" outlineLevel="0" collapsed="false"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6"/>
    </row>
    <row r="95" customFormat="false" ht="29.25" hidden="false" customHeight="true" outlineLevel="0" collapsed="false">
      <c r="A95" s="33"/>
      <c r="B95" s="34"/>
      <c r="C95" s="146" t="s">
        <v>118</v>
      </c>
      <c r="D95" s="35"/>
      <c r="E95" s="35"/>
      <c r="F95" s="35"/>
      <c r="G95" s="35"/>
      <c r="H95" s="35"/>
      <c r="I95" s="35"/>
      <c r="J95" s="35"/>
      <c r="K95" s="35"/>
      <c r="L95" s="35"/>
      <c r="M95" s="158" t="n">
        <f aca="false">ROUND(M96+M97+M98+M99+M100+M101,2)</f>
        <v>0</v>
      </c>
      <c r="N95" s="158"/>
      <c r="O95" s="158"/>
      <c r="P95" s="158"/>
      <c r="Q95" s="158"/>
      <c r="R95" s="36"/>
      <c r="T95" s="159"/>
      <c r="U95" s="160" t="s">
        <v>40</v>
      </c>
    </row>
    <row r="96" customFormat="false" ht="18" hidden="false" customHeight="true" outlineLevel="0" collapsed="false">
      <c r="A96" s="33"/>
      <c r="B96" s="161"/>
      <c r="C96" s="162"/>
      <c r="D96" s="122" t="s">
        <v>119</v>
      </c>
      <c r="E96" s="122"/>
      <c r="F96" s="122"/>
      <c r="G96" s="122"/>
      <c r="H96" s="122"/>
      <c r="I96" s="162"/>
      <c r="J96" s="162"/>
      <c r="K96" s="162"/>
      <c r="L96" s="162"/>
      <c r="M96" s="116" t="n">
        <f aca="false">ROUND(M88*T96,2)</f>
        <v>0</v>
      </c>
      <c r="N96" s="116"/>
      <c r="O96" s="116"/>
      <c r="P96" s="116"/>
      <c r="Q96" s="116"/>
      <c r="R96" s="163"/>
      <c r="S96" s="164"/>
      <c r="T96" s="165"/>
      <c r="U96" s="166" t="s">
        <v>43</v>
      </c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7" t="s">
        <v>120</v>
      </c>
      <c r="AZ96" s="164"/>
      <c r="BA96" s="164"/>
      <c r="BB96" s="164"/>
      <c r="BC96" s="164"/>
      <c r="BD96" s="164"/>
      <c r="BE96" s="168" t="n">
        <f aca="false">IF(U96="základná",M96,0)</f>
        <v>0</v>
      </c>
      <c r="BF96" s="168" t="n">
        <f aca="false">IF(U96="znížená",M96,0)</f>
        <v>0</v>
      </c>
      <c r="BG96" s="168" t="n">
        <f aca="false">IF(U96="zákl. prenesená",M96,0)</f>
        <v>0</v>
      </c>
      <c r="BH96" s="168" t="n">
        <f aca="false">IF(U96="zníž. prenesená",M96,0)</f>
        <v>0</v>
      </c>
      <c r="BI96" s="168" t="n">
        <f aca="false">IF(U96="nulová",M96,0)</f>
        <v>0</v>
      </c>
      <c r="BJ96" s="167" t="s">
        <v>121</v>
      </c>
      <c r="BK96" s="164"/>
      <c r="BL96" s="164"/>
      <c r="BM96" s="164"/>
    </row>
    <row r="97" customFormat="false" ht="18" hidden="false" customHeight="true" outlineLevel="0" collapsed="false">
      <c r="A97" s="33"/>
      <c r="B97" s="161"/>
      <c r="C97" s="162"/>
      <c r="D97" s="122" t="s">
        <v>122</v>
      </c>
      <c r="E97" s="122"/>
      <c r="F97" s="122"/>
      <c r="G97" s="122"/>
      <c r="H97" s="122"/>
      <c r="I97" s="162"/>
      <c r="J97" s="162"/>
      <c r="K97" s="162"/>
      <c r="L97" s="162"/>
      <c r="M97" s="116" t="n">
        <f aca="false">ROUND(M88*T97,2)</f>
        <v>0</v>
      </c>
      <c r="N97" s="116"/>
      <c r="O97" s="116"/>
      <c r="P97" s="116"/>
      <c r="Q97" s="116"/>
      <c r="R97" s="163"/>
      <c r="S97" s="164"/>
      <c r="T97" s="165"/>
      <c r="U97" s="166" t="s">
        <v>43</v>
      </c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7" t="s">
        <v>120</v>
      </c>
      <c r="AZ97" s="164"/>
      <c r="BA97" s="164"/>
      <c r="BB97" s="164"/>
      <c r="BC97" s="164"/>
      <c r="BD97" s="164"/>
      <c r="BE97" s="168" t="n">
        <f aca="false">IF(U97="základná",M97,0)</f>
        <v>0</v>
      </c>
      <c r="BF97" s="168" t="n">
        <f aca="false">IF(U97="znížená",M97,0)</f>
        <v>0</v>
      </c>
      <c r="BG97" s="168" t="n">
        <f aca="false">IF(U97="zákl. prenesená",M97,0)</f>
        <v>0</v>
      </c>
      <c r="BH97" s="168" t="n">
        <f aca="false">IF(U97="zníž. prenesená",M97,0)</f>
        <v>0</v>
      </c>
      <c r="BI97" s="168" t="n">
        <f aca="false">IF(U97="nulová",M97,0)</f>
        <v>0</v>
      </c>
      <c r="BJ97" s="167" t="s">
        <v>121</v>
      </c>
      <c r="BK97" s="164"/>
      <c r="BL97" s="164"/>
      <c r="BM97" s="164"/>
    </row>
    <row r="98" customFormat="false" ht="18" hidden="false" customHeight="true" outlineLevel="0" collapsed="false">
      <c r="A98" s="33"/>
      <c r="B98" s="161"/>
      <c r="C98" s="162"/>
      <c r="D98" s="122" t="s">
        <v>123</v>
      </c>
      <c r="E98" s="122"/>
      <c r="F98" s="122"/>
      <c r="G98" s="122"/>
      <c r="H98" s="122"/>
      <c r="I98" s="162"/>
      <c r="J98" s="162"/>
      <c r="K98" s="162"/>
      <c r="L98" s="162"/>
      <c r="M98" s="116" t="n">
        <f aca="false">ROUND(M88*T98,2)</f>
        <v>0</v>
      </c>
      <c r="N98" s="116"/>
      <c r="O98" s="116"/>
      <c r="P98" s="116"/>
      <c r="Q98" s="116"/>
      <c r="R98" s="163"/>
      <c r="S98" s="164"/>
      <c r="T98" s="165"/>
      <c r="U98" s="166" t="s">
        <v>43</v>
      </c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7" t="s">
        <v>120</v>
      </c>
      <c r="AZ98" s="164"/>
      <c r="BA98" s="164"/>
      <c r="BB98" s="164"/>
      <c r="BC98" s="164"/>
      <c r="BD98" s="164"/>
      <c r="BE98" s="168" t="n">
        <f aca="false">IF(U98="základná",M98,0)</f>
        <v>0</v>
      </c>
      <c r="BF98" s="168" t="n">
        <f aca="false">IF(U98="znížená",M98,0)</f>
        <v>0</v>
      </c>
      <c r="BG98" s="168" t="n">
        <f aca="false">IF(U98="zákl. prenesená",M98,0)</f>
        <v>0</v>
      </c>
      <c r="BH98" s="168" t="n">
        <f aca="false">IF(U98="zníž. prenesená",M98,0)</f>
        <v>0</v>
      </c>
      <c r="BI98" s="168" t="n">
        <f aca="false">IF(U98="nulová",M98,0)</f>
        <v>0</v>
      </c>
      <c r="BJ98" s="167" t="s">
        <v>121</v>
      </c>
      <c r="BK98" s="164"/>
      <c r="BL98" s="164"/>
      <c r="BM98" s="164"/>
    </row>
    <row r="99" customFormat="false" ht="18" hidden="false" customHeight="true" outlineLevel="0" collapsed="false">
      <c r="A99" s="33"/>
      <c r="B99" s="161"/>
      <c r="C99" s="162"/>
      <c r="D99" s="122" t="s">
        <v>124</v>
      </c>
      <c r="E99" s="122"/>
      <c r="F99" s="122"/>
      <c r="G99" s="122"/>
      <c r="H99" s="122"/>
      <c r="I99" s="162"/>
      <c r="J99" s="162"/>
      <c r="K99" s="162"/>
      <c r="L99" s="162"/>
      <c r="M99" s="116" t="n">
        <f aca="false">ROUND(M88*T99,2)</f>
        <v>0</v>
      </c>
      <c r="N99" s="116"/>
      <c r="O99" s="116"/>
      <c r="P99" s="116"/>
      <c r="Q99" s="116"/>
      <c r="R99" s="163"/>
      <c r="S99" s="164"/>
      <c r="T99" s="165"/>
      <c r="U99" s="166" t="s">
        <v>43</v>
      </c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7" t="s">
        <v>120</v>
      </c>
      <c r="AZ99" s="164"/>
      <c r="BA99" s="164"/>
      <c r="BB99" s="164"/>
      <c r="BC99" s="164"/>
      <c r="BD99" s="164"/>
      <c r="BE99" s="168" t="n">
        <f aca="false">IF(U99="základná",M99,0)</f>
        <v>0</v>
      </c>
      <c r="BF99" s="168" t="n">
        <f aca="false">IF(U99="znížená",M99,0)</f>
        <v>0</v>
      </c>
      <c r="BG99" s="168" t="n">
        <f aca="false">IF(U99="zákl. prenesená",M99,0)</f>
        <v>0</v>
      </c>
      <c r="BH99" s="168" t="n">
        <f aca="false">IF(U99="zníž. prenesená",M99,0)</f>
        <v>0</v>
      </c>
      <c r="BI99" s="168" t="n">
        <f aca="false">IF(U99="nulová",M99,0)</f>
        <v>0</v>
      </c>
      <c r="BJ99" s="167" t="s">
        <v>121</v>
      </c>
      <c r="BK99" s="164"/>
      <c r="BL99" s="164"/>
      <c r="BM99" s="164"/>
    </row>
    <row r="100" customFormat="false" ht="18" hidden="false" customHeight="true" outlineLevel="0" collapsed="false">
      <c r="A100" s="33"/>
      <c r="B100" s="161"/>
      <c r="C100" s="162"/>
      <c r="D100" s="122" t="s">
        <v>125</v>
      </c>
      <c r="E100" s="122"/>
      <c r="F100" s="122"/>
      <c r="G100" s="122"/>
      <c r="H100" s="122"/>
      <c r="I100" s="162"/>
      <c r="J100" s="162"/>
      <c r="K100" s="162"/>
      <c r="L100" s="162"/>
      <c r="M100" s="116" t="n">
        <f aca="false">ROUND(M88*T100,2)</f>
        <v>0</v>
      </c>
      <c r="N100" s="116"/>
      <c r="O100" s="116"/>
      <c r="P100" s="116"/>
      <c r="Q100" s="116"/>
      <c r="R100" s="163"/>
      <c r="S100" s="164"/>
      <c r="T100" s="165"/>
      <c r="U100" s="166" t="s">
        <v>43</v>
      </c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7" t="s">
        <v>120</v>
      </c>
      <c r="AZ100" s="164"/>
      <c r="BA100" s="164"/>
      <c r="BB100" s="164"/>
      <c r="BC100" s="164"/>
      <c r="BD100" s="164"/>
      <c r="BE100" s="168" t="n">
        <f aca="false">IF(U100="základná",M100,0)</f>
        <v>0</v>
      </c>
      <c r="BF100" s="168" t="n">
        <f aca="false">IF(U100="znížená",M100,0)</f>
        <v>0</v>
      </c>
      <c r="BG100" s="168" t="n">
        <f aca="false">IF(U100="zákl. prenesená",M100,0)</f>
        <v>0</v>
      </c>
      <c r="BH100" s="168" t="n">
        <f aca="false">IF(U100="zníž. prenesená",M100,0)</f>
        <v>0</v>
      </c>
      <c r="BI100" s="168" t="n">
        <f aca="false">IF(U100="nulová",M100,0)</f>
        <v>0</v>
      </c>
      <c r="BJ100" s="167" t="s">
        <v>121</v>
      </c>
      <c r="BK100" s="164"/>
      <c r="BL100" s="164"/>
      <c r="BM100" s="164"/>
    </row>
    <row r="101" customFormat="false" ht="18" hidden="false" customHeight="true" outlineLevel="0" collapsed="false">
      <c r="A101" s="33"/>
      <c r="B101" s="161"/>
      <c r="C101" s="162"/>
      <c r="D101" s="169" t="s">
        <v>126</v>
      </c>
      <c r="E101" s="162"/>
      <c r="F101" s="162"/>
      <c r="G101" s="162"/>
      <c r="H101" s="162"/>
      <c r="I101" s="162"/>
      <c r="J101" s="162"/>
      <c r="K101" s="162"/>
      <c r="L101" s="162"/>
      <c r="M101" s="116" t="n">
        <f aca="false">ROUND(M88*T101,2)</f>
        <v>0</v>
      </c>
      <c r="N101" s="116"/>
      <c r="O101" s="116"/>
      <c r="P101" s="116"/>
      <c r="Q101" s="116"/>
      <c r="R101" s="163"/>
      <c r="S101" s="164"/>
      <c r="T101" s="170"/>
      <c r="U101" s="171" t="s">
        <v>43</v>
      </c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7" t="s">
        <v>127</v>
      </c>
      <c r="AZ101" s="164"/>
      <c r="BA101" s="164"/>
      <c r="BB101" s="164"/>
      <c r="BC101" s="164"/>
      <c r="BD101" s="164"/>
      <c r="BE101" s="168" t="n">
        <f aca="false">IF(U101="základná",M101,0)</f>
        <v>0</v>
      </c>
      <c r="BF101" s="168" t="n">
        <f aca="false">IF(U101="znížená",M101,0)</f>
        <v>0</v>
      </c>
      <c r="BG101" s="168" t="n">
        <f aca="false">IF(U101="zákl. prenesená",M101,0)</f>
        <v>0</v>
      </c>
      <c r="BH101" s="168" t="n">
        <f aca="false">IF(U101="zníž. prenesená",M101,0)</f>
        <v>0</v>
      </c>
      <c r="BI101" s="168" t="n">
        <f aca="false">IF(U101="nulová",M101,0)</f>
        <v>0</v>
      </c>
      <c r="BJ101" s="167" t="s">
        <v>121</v>
      </c>
      <c r="BK101" s="164"/>
      <c r="BL101" s="164"/>
      <c r="BM101" s="164"/>
    </row>
    <row r="102" customFormat="false" ht="13.5" hidden="false" customHeight="false" outlineLevel="0" collapsed="false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6"/>
    </row>
    <row r="103" customFormat="false" ht="29.25" hidden="false" customHeight="true" outlineLevel="0" collapsed="false">
      <c r="A103" s="33"/>
      <c r="B103" s="34"/>
      <c r="C103" s="129" t="s">
        <v>96</v>
      </c>
      <c r="D103" s="130"/>
      <c r="E103" s="130"/>
      <c r="F103" s="130"/>
      <c r="G103" s="130"/>
      <c r="H103" s="130"/>
      <c r="I103" s="130"/>
      <c r="J103" s="130"/>
      <c r="K103" s="130"/>
      <c r="L103" s="131" t="n">
        <f aca="false">ROUND(SUM(M88+M95),2)</f>
        <v>0</v>
      </c>
      <c r="M103" s="131"/>
      <c r="N103" s="131"/>
      <c r="O103" s="131"/>
      <c r="P103" s="131"/>
      <c r="Q103" s="131"/>
      <c r="R103" s="36"/>
    </row>
    <row r="104" customFormat="false" ht="6.95" hidden="false" customHeight="true" outlineLevel="0" collapsed="false">
      <c r="A104" s="33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5"/>
    </row>
    <row r="108" s="33" customFormat="true" ht="6.95" hidden="false" customHeight="true" outlineLevel="0" collapsed="false"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8"/>
    </row>
    <row r="109" customFormat="false" ht="36.95" hidden="false" customHeight="true" outlineLevel="0" collapsed="false">
      <c r="A109" s="33"/>
      <c r="B109" s="34"/>
      <c r="C109" s="15" t="s">
        <v>128</v>
      </c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36"/>
    </row>
    <row r="110" customFormat="false" ht="6.95" hidden="false" customHeight="true" outlineLevel="0" collapsed="false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customFormat="false" ht="30" hidden="false" customHeight="true" outlineLevel="0" collapsed="false">
      <c r="A111" s="33"/>
      <c r="B111" s="34"/>
      <c r="C111" s="25" t="s">
        <v>18</v>
      </c>
      <c r="D111" s="35"/>
      <c r="E111" s="35"/>
      <c r="F111" s="134" t="str">
        <f aca="false">F6</f>
        <v>Zateplenie budovy obecného úradu Hranovnica</v>
      </c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35"/>
      <c r="R111" s="36"/>
    </row>
    <row r="112" customFormat="false" ht="36.95" hidden="false" customHeight="true" outlineLevel="0" collapsed="false">
      <c r="A112" s="33"/>
      <c r="B112" s="34"/>
      <c r="C112" s="75" t="s">
        <v>103</v>
      </c>
      <c r="D112" s="35"/>
      <c r="E112" s="35"/>
      <c r="F112" s="77" t="str">
        <f aca="false">F7</f>
        <v>01_VZT - Vzduchotechnika</v>
      </c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35"/>
      <c r="R112" s="36"/>
    </row>
    <row r="113" customFormat="false" ht="6.95" hidden="false" customHeight="true" outlineLevel="0" collapsed="false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customFormat="false" ht="18" hidden="false" customHeight="true" outlineLevel="0" collapsed="false">
      <c r="A114" s="33"/>
      <c r="B114" s="34"/>
      <c r="C114" s="25" t="s">
        <v>22</v>
      </c>
      <c r="D114" s="35"/>
      <c r="E114" s="35"/>
      <c r="F114" s="21" t="str">
        <f aca="false">F9</f>
        <v> </v>
      </c>
      <c r="G114" s="35"/>
      <c r="H114" s="35"/>
      <c r="I114" s="35"/>
      <c r="J114" s="35"/>
      <c r="K114" s="25" t="s">
        <v>24</v>
      </c>
      <c r="L114" s="35"/>
      <c r="M114" s="80" t="str">
        <f aca="false">IF(O9="","",O9)</f>
        <v>4.10.2017</v>
      </c>
      <c r="N114" s="80"/>
      <c r="O114" s="80"/>
      <c r="P114" s="80"/>
      <c r="Q114" s="35"/>
      <c r="R114" s="36"/>
    </row>
    <row r="115" customFormat="false" ht="6.95" hidden="false" customHeight="true" outlineLevel="0" collapsed="false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customFormat="false" ht="15" hidden="false" customHeight="false" outlineLevel="0" collapsed="false">
      <c r="A116" s="33"/>
      <c r="B116" s="34"/>
      <c r="C116" s="25" t="s">
        <v>26</v>
      </c>
      <c r="D116" s="35"/>
      <c r="E116" s="35"/>
      <c r="F116" s="21" t="str">
        <f aca="false">E12</f>
        <v> </v>
      </c>
      <c r="G116" s="35"/>
      <c r="H116" s="35"/>
      <c r="I116" s="35"/>
      <c r="J116" s="35"/>
      <c r="K116" s="25" t="s">
        <v>31</v>
      </c>
      <c r="L116" s="35"/>
      <c r="M116" s="21" t="str">
        <f aca="false">E18</f>
        <v>Ing. Matúš Danko</v>
      </c>
      <c r="N116" s="21"/>
      <c r="O116" s="21"/>
      <c r="P116" s="21"/>
      <c r="Q116" s="21"/>
      <c r="R116" s="36"/>
    </row>
    <row r="117" customFormat="false" ht="14.45" hidden="false" customHeight="true" outlineLevel="0" collapsed="false">
      <c r="A117" s="33"/>
      <c r="B117" s="34"/>
      <c r="C117" s="25" t="s">
        <v>29</v>
      </c>
      <c r="D117" s="35"/>
      <c r="E117" s="35"/>
      <c r="F117" s="21" t="str">
        <f aca="false">IF(E15="","",E15)</f>
        <v>Vyplň údaj</v>
      </c>
      <c r="G117" s="35"/>
      <c r="H117" s="35"/>
      <c r="I117" s="35"/>
      <c r="J117" s="35"/>
      <c r="K117" s="25" t="s">
        <v>33</v>
      </c>
      <c r="L117" s="35"/>
      <c r="M117" s="21" t="str">
        <f aca="false">E21</f>
        <v>Ing. Matúš Danko</v>
      </c>
      <c r="N117" s="21"/>
      <c r="O117" s="21"/>
      <c r="P117" s="21"/>
      <c r="Q117" s="21"/>
      <c r="R117" s="36"/>
    </row>
    <row r="118" customFormat="false" ht="10.35" hidden="false" customHeight="true" outlineLevel="0" collapsed="false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="172" customFormat="true" ht="29.25" hidden="false" customHeight="true" outlineLevel="0" collapsed="false">
      <c r="B119" s="173"/>
      <c r="C119" s="174" t="s">
        <v>129</v>
      </c>
      <c r="D119" s="175" t="s">
        <v>130</v>
      </c>
      <c r="E119" s="175" t="s">
        <v>58</v>
      </c>
      <c r="F119" s="175" t="s">
        <v>131</v>
      </c>
      <c r="G119" s="175"/>
      <c r="H119" s="175"/>
      <c r="I119" s="175"/>
      <c r="J119" s="175" t="s">
        <v>132</v>
      </c>
      <c r="K119" s="175" t="s">
        <v>133</v>
      </c>
      <c r="L119" s="175" t="s">
        <v>134</v>
      </c>
      <c r="M119" s="175" t="s">
        <v>135</v>
      </c>
      <c r="N119" s="175"/>
      <c r="O119" s="175"/>
      <c r="P119" s="176" t="s">
        <v>110</v>
      </c>
      <c r="Q119" s="176"/>
      <c r="R119" s="177"/>
      <c r="T119" s="87" t="s">
        <v>136</v>
      </c>
      <c r="U119" s="88" t="s">
        <v>40</v>
      </c>
      <c r="V119" s="88" t="s">
        <v>137</v>
      </c>
      <c r="W119" s="88" t="s">
        <v>138</v>
      </c>
      <c r="X119" s="88" t="s">
        <v>139</v>
      </c>
      <c r="Y119" s="88" t="s">
        <v>140</v>
      </c>
      <c r="Z119" s="88" t="s">
        <v>141</v>
      </c>
      <c r="AA119" s="88" t="s">
        <v>142</v>
      </c>
      <c r="AB119" s="88" t="s">
        <v>143</v>
      </c>
      <c r="AC119" s="88" t="s">
        <v>144</v>
      </c>
      <c r="AD119" s="89" t="s">
        <v>145</v>
      </c>
    </row>
    <row r="120" s="33" customFormat="true" ht="29.25" hidden="false" customHeight="true" outlineLevel="0" collapsed="false">
      <c r="B120" s="34"/>
      <c r="C120" s="91" t="s">
        <v>105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178" t="n">
        <f aca="false">BK120</f>
        <v>0</v>
      </c>
      <c r="N120" s="178"/>
      <c r="O120" s="178"/>
      <c r="P120" s="178"/>
      <c r="Q120" s="178"/>
      <c r="R120" s="36"/>
      <c r="T120" s="90"/>
      <c r="U120" s="55"/>
      <c r="V120" s="55"/>
      <c r="W120" s="179" t="n">
        <f aca="false">W121+W143</f>
        <v>0</v>
      </c>
      <c r="X120" s="179" t="n">
        <f aca="false">X121+X143</f>
        <v>0</v>
      </c>
      <c r="Y120" s="55"/>
      <c r="Z120" s="180" t="n">
        <f aca="false">Z121+Z143</f>
        <v>0</v>
      </c>
      <c r="AA120" s="55"/>
      <c r="AB120" s="180" t="n">
        <f aca="false">AB121+AB143</f>
        <v>0</v>
      </c>
      <c r="AC120" s="55"/>
      <c r="AD120" s="181" t="n">
        <f aca="false">AD121+AD143</f>
        <v>0</v>
      </c>
      <c r="AT120" s="10" t="s">
        <v>77</v>
      </c>
      <c r="AU120" s="10" t="s">
        <v>112</v>
      </c>
      <c r="BK120" s="182" t="n">
        <f aca="false">BK121+BK143</f>
        <v>0</v>
      </c>
    </row>
    <row r="121" s="183" customFormat="true" ht="37.35" hidden="false" customHeight="true" outlineLevel="0" collapsed="false">
      <c r="B121" s="184"/>
      <c r="C121" s="185"/>
      <c r="D121" s="186" t="s">
        <v>113</v>
      </c>
      <c r="E121" s="186"/>
      <c r="F121" s="186"/>
      <c r="G121" s="186"/>
      <c r="H121" s="186"/>
      <c r="I121" s="186"/>
      <c r="J121" s="186"/>
      <c r="K121" s="186"/>
      <c r="L121" s="186"/>
      <c r="M121" s="157" t="n">
        <f aca="false">BK121</f>
        <v>0</v>
      </c>
      <c r="N121" s="157"/>
      <c r="O121" s="157"/>
      <c r="P121" s="157"/>
      <c r="Q121" s="157"/>
      <c r="R121" s="187"/>
      <c r="T121" s="188"/>
      <c r="U121" s="185"/>
      <c r="V121" s="185"/>
      <c r="W121" s="189" t="n">
        <f aca="false">W122+W130+W139</f>
        <v>0</v>
      </c>
      <c r="X121" s="189" t="n">
        <f aca="false">X122+X130+X139</f>
        <v>0</v>
      </c>
      <c r="Y121" s="185"/>
      <c r="Z121" s="190" t="n">
        <f aca="false">Z122+Z130+Z139</f>
        <v>0</v>
      </c>
      <c r="AA121" s="185"/>
      <c r="AB121" s="190" t="n">
        <f aca="false">AB122+AB130+AB139</f>
        <v>0</v>
      </c>
      <c r="AC121" s="185"/>
      <c r="AD121" s="191" t="n">
        <f aca="false">AD122+AD130+AD139</f>
        <v>0</v>
      </c>
      <c r="AR121" s="192" t="s">
        <v>146</v>
      </c>
      <c r="AT121" s="193" t="s">
        <v>77</v>
      </c>
      <c r="AU121" s="193" t="s">
        <v>78</v>
      </c>
      <c r="AY121" s="192" t="s">
        <v>147</v>
      </c>
      <c r="BK121" s="194" t="n">
        <f aca="false">BK122+BK130+BK139</f>
        <v>0</v>
      </c>
    </row>
    <row r="122" customFormat="false" ht="19.9" hidden="false" customHeight="true" outlineLevel="0" collapsed="false">
      <c r="A122" s="183"/>
      <c r="B122" s="184"/>
      <c r="C122" s="185"/>
      <c r="D122" s="195" t="s">
        <v>114</v>
      </c>
      <c r="E122" s="195"/>
      <c r="F122" s="195"/>
      <c r="G122" s="195"/>
      <c r="H122" s="195"/>
      <c r="I122" s="195"/>
      <c r="J122" s="195"/>
      <c r="K122" s="195"/>
      <c r="L122" s="195"/>
      <c r="M122" s="196" t="n">
        <f aca="false">BK122</f>
        <v>0</v>
      </c>
      <c r="N122" s="196"/>
      <c r="O122" s="196"/>
      <c r="P122" s="196"/>
      <c r="Q122" s="196"/>
      <c r="R122" s="187"/>
      <c r="T122" s="188"/>
      <c r="U122" s="185"/>
      <c r="V122" s="185"/>
      <c r="W122" s="189" t="n">
        <f aca="false">SUM(W123:W129)</f>
        <v>0</v>
      </c>
      <c r="X122" s="189" t="n">
        <f aca="false">SUM(X123:X129)</f>
        <v>0</v>
      </c>
      <c r="Y122" s="185"/>
      <c r="Z122" s="190" t="n">
        <f aca="false">SUM(Z123:Z129)</f>
        <v>0</v>
      </c>
      <c r="AA122" s="185"/>
      <c r="AB122" s="190" t="n">
        <f aca="false">SUM(AB123:AB129)</f>
        <v>0</v>
      </c>
      <c r="AC122" s="185"/>
      <c r="AD122" s="191" t="n">
        <f aca="false">SUM(AD123:AD129)</f>
        <v>0</v>
      </c>
      <c r="AR122" s="192" t="s">
        <v>86</v>
      </c>
      <c r="AT122" s="193" t="s">
        <v>77</v>
      </c>
      <c r="AU122" s="193" t="s">
        <v>86</v>
      </c>
      <c r="AY122" s="192" t="s">
        <v>147</v>
      </c>
      <c r="BK122" s="194" t="n">
        <f aca="false">SUM(BK123:BK129)</f>
        <v>0</v>
      </c>
    </row>
    <row r="123" s="33" customFormat="true" ht="25.5" hidden="false" customHeight="true" outlineLevel="0" collapsed="false">
      <c r="B123" s="161"/>
      <c r="C123" s="197" t="s">
        <v>86</v>
      </c>
      <c r="D123" s="197" t="s">
        <v>148</v>
      </c>
      <c r="E123" s="198" t="s">
        <v>149</v>
      </c>
      <c r="F123" s="199" t="s">
        <v>150</v>
      </c>
      <c r="G123" s="199"/>
      <c r="H123" s="199"/>
      <c r="I123" s="199"/>
      <c r="J123" s="200" t="s">
        <v>151</v>
      </c>
      <c r="K123" s="201" t="n">
        <v>1</v>
      </c>
      <c r="L123" s="202" t="n">
        <v>0</v>
      </c>
      <c r="M123" s="202" t="n">
        <v>0</v>
      </c>
      <c r="N123" s="202"/>
      <c r="O123" s="202"/>
      <c r="P123" s="203" t="n">
        <f aca="false">ROUND(V123*K123,2)</f>
        <v>0</v>
      </c>
      <c r="Q123" s="203"/>
      <c r="R123" s="163"/>
      <c r="T123" s="204"/>
      <c r="U123" s="45" t="s">
        <v>43</v>
      </c>
      <c r="V123" s="140" t="n">
        <f aca="false">L123+M123</f>
        <v>0</v>
      </c>
      <c r="W123" s="140" t="n">
        <f aca="false">ROUND(L123*K123,2)</f>
        <v>0</v>
      </c>
      <c r="X123" s="140" t="n">
        <f aca="false">ROUND(M123*K123,2)</f>
        <v>0</v>
      </c>
      <c r="Y123" s="35"/>
      <c r="Z123" s="205" t="n">
        <f aca="false">Y123*K123</f>
        <v>0</v>
      </c>
      <c r="AA123" s="205" t="n">
        <v>0</v>
      </c>
      <c r="AB123" s="205" t="n">
        <f aca="false">AA123*K123</f>
        <v>0</v>
      </c>
      <c r="AC123" s="205" t="n">
        <v>0</v>
      </c>
      <c r="AD123" s="206" t="n">
        <f aca="false">AC123*K123</f>
        <v>0</v>
      </c>
      <c r="AR123" s="10" t="s">
        <v>152</v>
      </c>
      <c r="AT123" s="10" t="s">
        <v>148</v>
      </c>
      <c r="AU123" s="10" t="s">
        <v>121</v>
      </c>
      <c r="AY123" s="10" t="s">
        <v>147</v>
      </c>
      <c r="BE123" s="121" t="n">
        <f aca="false">IF(U123="základná",P123,0)</f>
        <v>0</v>
      </c>
      <c r="BF123" s="121" t="n">
        <f aca="false">IF(U123="znížená",P123,0)</f>
        <v>0</v>
      </c>
      <c r="BG123" s="121" t="n">
        <f aca="false">IF(U123="zákl. prenesená",P123,0)</f>
        <v>0</v>
      </c>
      <c r="BH123" s="121" t="n">
        <f aca="false">IF(U123="zníž. prenesená",P123,0)</f>
        <v>0</v>
      </c>
      <c r="BI123" s="121" t="n">
        <f aca="false">IF(U123="nulová",P123,0)</f>
        <v>0</v>
      </c>
      <c r="BJ123" s="10" t="s">
        <v>121</v>
      </c>
      <c r="BK123" s="121" t="n">
        <f aca="false">ROUND(V123*K123,2)</f>
        <v>0</v>
      </c>
      <c r="BL123" s="10" t="s">
        <v>152</v>
      </c>
      <c r="BM123" s="10" t="s">
        <v>153</v>
      </c>
    </row>
    <row r="124" customFormat="false" ht="96" hidden="false" customHeight="true" outlineLevel="0" collapsed="false">
      <c r="A124" s="33"/>
      <c r="B124" s="34"/>
      <c r="C124" s="35"/>
      <c r="D124" s="35"/>
      <c r="E124" s="35"/>
      <c r="F124" s="207" t="s">
        <v>154</v>
      </c>
      <c r="G124" s="207"/>
      <c r="H124" s="207"/>
      <c r="I124" s="207"/>
      <c r="J124" s="35"/>
      <c r="K124" s="35"/>
      <c r="L124" s="35"/>
      <c r="M124" s="35"/>
      <c r="N124" s="35"/>
      <c r="O124" s="35"/>
      <c r="P124" s="35"/>
      <c r="Q124" s="35"/>
      <c r="R124" s="36"/>
      <c r="T124" s="208"/>
      <c r="U124" s="35"/>
      <c r="V124" s="35"/>
      <c r="W124" s="35"/>
      <c r="X124" s="35"/>
      <c r="Y124" s="35"/>
      <c r="Z124" s="35"/>
      <c r="AA124" s="35"/>
      <c r="AB124" s="35"/>
      <c r="AC124" s="35"/>
      <c r="AD124" s="82"/>
      <c r="AT124" s="10" t="s">
        <v>155</v>
      </c>
      <c r="AU124" s="10" t="s">
        <v>121</v>
      </c>
    </row>
    <row r="125" customFormat="false" ht="25.5" hidden="false" customHeight="true" outlineLevel="0" collapsed="false">
      <c r="A125" s="33"/>
      <c r="B125" s="161"/>
      <c r="C125" s="197" t="s">
        <v>121</v>
      </c>
      <c r="D125" s="197" t="s">
        <v>148</v>
      </c>
      <c r="E125" s="198" t="s">
        <v>156</v>
      </c>
      <c r="F125" s="199" t="s">
        <v>157</v>
      </c>
      <c r="G125" s="199"/>
      <c r="H125" s="199"/>
      <c r="I125" s="199"/>
      <c r="J125" s="200" t="s">
        <v>151</v>
      </c>
      <c r="K125" s="201" t="n">
        <v>1</v>
      </c>
      <c r="L125" s="202" t="n">
        <v>0</v>
      </c>
      <c r="M125" s="202" t="n">
        <v>0</v>
      </c>
      <c r="N125" s="202"/>
      <c r="O125" s="202"/>
      <c r="P125" s="203" t="n">
        <f aca="false">ROUND(V125*K125,2)</f>
        <v>0</v>
      </c>
      <c r="Q125" s="203"/>
      <c r="R125" s="163"/>
      <c r="T125" s="204"/>
      <c r="U125" s="45" t="s">
        <v>43</v>
      </c>
      <c r="V125" s="140" t="n">
        <f aca="false">L125+M125</f>
        <v>0</v>
      </c>
      <c r="W125" s="140" t="n">
        <f aca="false">ROUND(L125*K125,2)</f>
        <v>0</v>
      </c>
      <c r="X125" s="140" t="n">
        <f aca="false">ROUND(M125*K125,2)</f>
        <v>0</v>
      </c>
      <c r="Y125" s="35"/>
      <c r="Z125" s="205" t="n">
        <f aca="false">Y125*K125</f>
        <v>0</v>
      </c>
      <c r="AA125" s="205" t="n">
        <v>0</v>
      </c>
      <c r="AB125" s="205" t="n">
        <f aca="false">AA125*K125</f>
        <v>0</v>
      </c>
      <c r="AC125" s="205" t="n">
        <v>0</v>
      </c>
      <c r="AD125" s="206" t="n">
        <f aca="false">AC125*K125</f>
        <v>0</v>
      </c>
      <c r="AR125" s="10" t="s">
        <v>152</v>
      </c>
      <c r="AT125" s="10" t="s">
        <v>148</v>
      </c>
      <c r="AU125" s="10" t="s">
        <v>121</v>
      </c>
      <c r="AY125" s="10" t="s">
        <v>147</v>
      </c>
      <c r="BE125" s="121" t="n">
        <f aca="false">IF(U125="základná",P125,0)</f>
        <v>0</v>
      </c>
      <c r="BF125" s="121" t="n">
        <f aca="false">IF(U125="znížená",P125,0)</f>
        <v>0</v>
      </c>
      <c r="BG125" s="121" t="n">
        <f aca="false">IF(U125="zákl. prenesená",P125,0)</f>
        <v>0</v>
      </c>
      <c r="BH125" s="121" t="n">
        <f aca="false">IF(U125="zníž. prenesená",P125,0)</f>
        <v>0</v>
      </c>
      <c r="BI125" s="121" t="n">
        <f aca="false">IF(U125="nulová",P125,0)</f>
        <v>0</v>
      </c>
      <c r="BJ125" s="10" t="s">
        <v>121</v>
      </c>
      <c r="BK125" s="121" t="n">
        <f aca="false">ROUND(V125*K125,2)</f>
        <v>0</v>
      </c>
      <c r="BL125" s="10" t="s">
        <v>152</v>
      </c>
      <c r="BM125" s="10" t="s">
        <v>158</v>
      </c>
    </row>
    <row r="126" customFormat="false" ht="25.5" hidden="false" customHeight="true" outlineLevel="0" collapsed="false">
      <c r="A126" s="33"/>
      <c r="B126" s="161"/>
      <c r="C126" s="197" t="s">
        <v>146</v>
      </c>
      <c r="D126" s="197" t="s">
        <v>148</v>
      </c>
      <c r="E126" s="198" t="s">
        <v>159</v>
      </c>
      <c r="F126" s="199" t="s">
        <v>160</v>
      </c>
      <c r="G126" s="199"/>
      <c r="H126" s="199"/>
      <c r="I126" s="199"/>
      <c r="J126" s="200" t="s">
        <v>151</v>
      </c>
      <c r="K126" s="201" t="n">
        <v>1</v>
      </c>
      <c r="L126" s="202" t="n">
        <v>0</v>
      </c>
      <c r="M126" s="202" t="n">
        <v>0</v>
      </c>
      <c r="N126" s="202"/>
      <c r="O126" s="202"/>
      <c r="P126" s="203" t="n">
        <f aca="false">ROUND(V126*K126,2)</f>
        <v>0</v>
      </c>
      <c r="Q126" s="203"/>
      <c r="R126" s="163"/>
      <c r="T126" s="204"/>
      <c r="U126" s="45" t="s">
        <v>43</v>
      </c>
      <c r="V126" s="140" t="n">
        <f aca="false">L126+M126</f>
        <v>0</v>
      </c>
      <c r="W126" s="140" t="n">
        <f aca="false">ROUND(L126*K126,2)</f>
        <v>0</v>
      </c>
      <c r="X126" s="140" t="n">
        <f aca="false">ROUND(M126*K126,2)</f>
        <v>0</v>
      </c>
      <c r="Y126" s="35"/>
      <c r="Z126" s="205" t="n">
        <f aca="false">Y126*K126</f>
        <v>0</v>
      </c>
      <c r="AA126" s="205" t="n">
        <v>0</v>
      </c>
      <c r="AB126" s="205" t="n">
        <f aca="false">AA126*K126</f>
        <v>0</v>
      </c>
      <c r="AC126" s="205" t="n">
        <v>0</v>
      </c>
      <c r="AD126" s="206" t="n">
        <f aca="false">AC126*K126</f>
        <v>0</v>
      </c>
      <c r="AR126" s="10" t="s">
        <v>152</v>
      </c>
      <c r="AT126" s="10" t="s">
        <v>148</v>
      </c>
      <c r="AU126" s="10" t="s">
        <v>121</v>
      </c>
      <c r="AY126" s="10" t="s">
        <v>147</v>
      </c>
      <c r="BE126" s="121" t="n">
        <f aca="false">IF(U126="základná",P126,0)</f>
        <v>0</v>
      </c>
      <c r="BF126" s="121" t="n">
        <f aca="false">IF(U126="znížená",P126,0)</f>
        <v>0</v>
      </c>
      <c r="BG126" s="121" t="n">
        <f aca="false">IF(U126="zákl. prenesená",P126,0)</f>
        <v>0</v>
      </c>
      <c r="BH126" s="121" t="n">
        <f aca="false">IF(U126="zníž. prenesená",P126,0)</f>
        <v>0</v>
      </c>
      <c r="BI126" s="121" t="n">
        <f aca="false">IF(U126="nulová",P126,0)</f>
        <v>0</v>
      </c>
      <c r="BJ126" s="10" t="s">
        <v>121</v>
      </c>
      <c r="BK126" s="121" t="n">
        <f aca="false">ROUND(V126*K126,2)</f>
        <v>0</v>
      </c>
      <c r="BL126" s="10" t="s">
        <v>152</v>
      </c>
      <c r="BM126" s="10" t="s">
        <v>161</v>
      </c>
    </row>
    <row r="127" customFormat="false" ht="16.5" hidden="false" customHeight="true" outlineLevel="0" collapsed="false">
      <c r="A127" s="33"/>
      <c r="B127" s="161"/>
      <c r="C127" s="197" t="s">
        <v>152</v>
      </c>
      <c r="D127" s="197" t="s">
        <v>148</v>
      </c>
      <c r="E127" s="198" t="s">
        <v>162</v>
      </c>
      <c r="F127" s="199" t="s">
        <v>163</v>
      </c>
      <c r="G127" s="199"/>
      <c r="H127" s="199"/>
      <c r="I127" s="199"/>
      <c r="J127" s="200" t="s">
        <v>151</v>
      </c>
      <c r="K127" s="201" t="n">
        <v>2</v>
      </c>
      <c r="L127" s="202" t="n">
        <v>0</v>
      </c>
      <c r="M127" s="202" t="n">
        <v>0</v>
      </c>
      <c r="N127" s="202"/>
      <c r="O127" s="202"/>
      <c r="P127" s="203" t="n">
        <f aca="false">ROUND(V127*K127,2)</f>
        <v>0</v>
      </c>
      <c r="Q127" s="203"/>
      <c r="R127" s="163"/>
      <c r="T127" s="204"/>
      <c r="U127" s="45" t="s">
        <v>43</v>
      </c>
      <c r="V127" s="140" t="n">
        <f aca="false">L127+M127</f>
        <v>0</v>
      </c>
      <c r="W127" s="140" t="n">
        <f aca="false">ROUND(L127*K127,2)</f>
        <v>0</v>
      </c>
      <c r="X127" s="140" t="n">
        <f aca="false">ROUND(M127*K127,2)</f>
        <v>0</v>
      </c>
      <c r="Y127" s="35"/>
      <c r="Z127" s="205" t="n">
        <f aca="false">Y127*K127</f>
        <v>0</v>
      </c>
      <c r="AA127" s="205" t="n">
        <v>0</v>
      </c>
      <c r="AB127" s="205" t="n">
        <f aca="false">AA127*K127</f>
        <v>0</v>
      </c>
      <c r="AC127" s="205" t="n">
        <v>0</v>
      </c>
      <c r="AD127" s="206" t="n">
        <f aca="false">AC127*K127</f>
        <v>0</v>
      </c>
      <c r="AR127" s="10" t="s">
        <v>152</v>
      </c>
      <c r="AT127" s="10" t="s">
        <v>148</v>
      </c>
      <c r="AU127" s="10" t="s">
        <v>121</v>
      </c>
      <c r="AY127" s="10" t="s">
        <v>147</v>
      </c>
      <c r="BE127" s="121" t="n">
        <f aca="false">IF(U127="základná",P127,0)</f>
        <v>0</v>
      </c>
      <c r="BF127" s="121" t="n">
        <f aca="false">IF(U127="znížená",P127,0)</f>
        <v>0</v>
      </c>
      <c r="BG127" s="121" t="n">
        <f aca="false">IF(U127="zákl. prenesená",P127,0)</f>
        <v>0</v>
      </c>
      <c r="BH127" s="121" t="n">
        <f aca="false">IF(U127="zníž. prenesená",P127,0)</f>
        <v>0</v>
      </c>
      <c r="BI127" s="121" t="n">
        <f aca="false">IF(U127="nulová",P127,0)</f>
        <v>0</v>
      </c>
      <c r="BJ127" s="10" t="s">
        <v>121</v>
      </c>
      <c r="BK127" s="121" t="n">
        <f aca="false">ROUND(V127*K127,2)</f>
        <v>0</v>
      </c>
      <c r="BL127" s="10" t="s">
        <v>152</v>
      </c>
      <c r="BM127" s="10" t="s">
        <v>164</v>
      </c>
    </row>
    <row r="128" customFormat="false" ht="16.5" hidden="false" customHeight="true" outlineLevel="0" collapsed="false">
      <c r="A128" s="33"/>
      <c r="B128" s="161"/>
      <c r="C128" s="197" t="s">
        <v>165</v>
      </c>
      <c r="D128" s="197" t="s">
        <v>148</v>
      </c>
      <c r="E128" s="198" t="s">
        <v>166</v>
      </c>
      <c r="F128" s="199" t="s">
        <v>167</v>
      </c>
      <c r="G128" s="199"/>
      <c r="H128" s="199"/>
      <c r="I128" s="199"/>
      <c r="J128" s="200" t="s">
        <v>151</v>
      </c>
      <c r="K128" s="201" t="n">
        <v>8</v>
      </c>
      <c r="L128" s="202" t="n">
        <v>0</v>
      </c>
      <c r="M128" s="202" t="n">
        <v>0</v>
      </c>
      <c r="N128" s="202"/>
      <c r="O128" s="202"/>
      <c r="P128" s="203" t="n">
        <f aca="false">ROUND(V128*K128,2)</f>
        <v>0</v>
      </c>
      <c r="Q128" s="203"/>
      <c r="R128" s="163"/>
      <c r="T128" s="204"/>
      <c r="U128" s="45" t="s">
        <v>43</v>
      </c>
      <c r="V128" s="140" t="n">
        <f aca="false">L128+M128</f>
        <v>0</v>
      </c>
      <c r="W128" s="140" t="n">
        <f aca="false">ROUND(L128*K128,2)</f>
        <v>0</v>
      </c>
      <c r="X128" s="140" t="n">
        <f aca="false">ROUND(M128*K128,2)</f>
        <v>0</v>
      </c>
      <c r="Y128" s="35"/>
      <c r="Z128" s="205" t="n">
        <f aca="false">Y128*K128</f>
        <v>0</v>
      </c>
      <c r="AA128" s="205" t="n">
        <v>0</v>
      </c>
      <c r="AB128" s="205" t="n">
        <f aca="false">AA128*K128</f>
        <v>0</v>
      </c>
      <c r="AC128" s="205" t="n">
        <v>0</v>
      </c>
      <c r="AD128" s="206" t="n">
        <f aca="false">AC128*K128</f>
        <v>0</v>
      </c>
      <c r="AR128" s="10" t="s">
        <v>152</v>
      </c>
      <c r="AT128" s="10" t="s">
        <v>148</v>
      </c>
      <c r="AU128" s="10" t="s">
        <v>121</v>
      </c>
      <c r="AY128" s="10" t="s">
        <v>147</v>
      </c>
      <c r="BE128" s="121" t="n">
        <f aca="false">IF(U128="základná",P128,0)</f>
        <v>0</v>
      </c>
      <c r="BF128" s="121" t="n">
        <f aca="false">IF(U128="znížená",P128,0)</f>
        <v>0</v>
      </c>
      <c r="BG128" s="121" t="n">
        <f aca="false">IF(U128="zákl. prenesená",P128,0)</f>
        <v>0</v>
      </c>
      <c r="BH128" s="121" t="n">
        <f aca="false">IF(U128="zníž. prenesená",P128,0)</f>
        <v>0</v>
      </c>
      <c r="BI128" s="121" t="n">
        <f aca="false">IF(U128="nulová",P128,0)</f>
        <v>0</v>
      </c>
      <c r="BJ128" s="10" t="s">
        <v>121</v>
      </c>
      <c r="BK128" s="121" t="n">
        <f aca="false">ROUND(V128*K128,2)</f>
        <v>0</v>
      </c>
      <c r="BL128" s="10" t="s">
        <v>152</v>
      </c>
      <c r="BM128" s="10" t="s">
        <v>168</v>
      </c>
    </row>
    <row r="129" customFormat="false" ht="25.5" hidden="false" customHeight="true" outlineLevel="0" collapsed="false">
      <c r="A129" s="33"/>
      <c r="B129" s="161"/>
      <c r="C129" s="197" t="s">
        <v>169</v>
      </c>
      <c r="D129" s="197" t="s">
        <v>148</v>
      </c>
      <c r="E129" s="198" t="s">
        <v>170</v>
      </c>
      <c r="F129" s="199" t="s">
        <v>171</v>
      </c>
      <c r="G129" s="199"/>
      <c r="H129" s="199"/>
      <c r="I129" s="199"/>
      <c r="J129" s="200" t="s">
        <v>151</v>
      </c>
      <c r="K129" s="201" t="n">
        <v>8</v>
      </c>
      <c r="L129" s="202" t="n">
        <v>0</v>
      </c>
      <c r="M129" s="202" t="n">
        <v>0</v>
      </c>
      <c r="N129" s="202"/>
      <c r="O129" s="202"/>
      <c r="P129" s="203" t="n">
        <f aca="false">ROUND(V129*K129,2)</f>
        <v>0</v>
      </c>
      <c r="Q129" s="203"/>
      <c r="R129" s="163"/>
      <c r="T129" s="204"/>
      <c r="U129" s="45" t="s">
        <v>43</v>
      </c>
      <c r="V129" s="140" t="n">
        <f aca="false">L129+M129</f>
        <v>0</v>
      </c>
      <c r="W129" s="140" t="n">
        <f aca="false">ROUND(L129*K129,2)</f>
        <v>0</v>
      </c>
      <c r="X129" s="140" t="n">
        <f aca="false">ROUND(M129*K129,2)</f>
        <v>0</v>
      </c>
      <c r="Y129" s="35"/>
      <c r="Z129" s="205" t="n">
        <f aca="false">Y129*K129</f>
        <v>0</v>
      </c>
      <c r="AA129" s="205" t="n">
        <v>0</v>
      </c>
      <c r="AB129" s="205" t="n">
        <f aca="false">AA129*K129</f>
        <v>0</v>
      </c>
      <c r="AC129" s="205" t="n">
        <v>0</v>
      </c>
      <c r="AD129" s="206" t="n">
        <f aca="false">AC129*K129</f>
        <v>0</v>
      </c>
      <c r="AR129" s="10" t="s">
        <v>152</v>
      </c>
      <c r="AT129" s="10" t="s">
        <v>148</v>
      </c>
      <c r="AU129" s="10" t="s">
        <v>121</v>
      </c>
      <c r="AY129" s="10" t="s">
        <v>147</v>
      </c>
      <c r="BE129" s="121" t="n">
        <f aca="false">IF(U129="základná",P129,0)</f>
        <v>0</v>
      </c>
      <c r="BF129" s="121" t="n">
        <f aca="false">IF(U129="znížená",P129,0)</f>
        <v>0</v>
      </c>
      <c r="BG129" s="121" t="n">
        <f aca="false">IF(U129="zákl. prenesená",P129,0)</f>
        <v>0</v>
      </c>
      <c r="BH129" s="121" t="n">
        <f aca="false">IF(U129="zníž. prenesená",P129,0)</f>
        <v>0</v>
      </c>
      <c r="BI129" s="121" t="n">
        <f aca="false">IF(U129="nulová",P129,0)</f>
        <v>0</v>
      </c>
      <c r="BJ129" s="10" t="s">
        <v>121</v>
      </c>
      <c r="BK129" s="121" t="n">
        <f aca="false">ROUND(V129*K129,2)</f>
        <v>0</v>
      </c>
      <c r="BL129" s="10" t="s">
        <v>152</v>
      </c>
      <c r="BM129" s="10" t="s">
        <v>172</v>
      </c>
    </row>
    <row r="130" s="183" customFormat="true" ht="29.85" hidden="false" customHeight="true" outlineLevel="0" collapsed="false">
      <c r="B130" s="184"/>
      <c r="C130" s="185"/>
      <c r="D130" s="195" t="s">
        <v>115</v>
      </c>
      <c r="E130" s="195"/>
      <c r="F130" s="195"/>
      <c r="G130" s="195"/>
      <c r="H130" s="195"/>
      <c r="I130" s="195"/>
      <c r="J130" s="195"/>
      <c r="K130" s="195"/>
      <c r="L130" s="195"/>
      <c r="M130" s="209" t="n">
        <f aca="false">BK130</f>
        <v>0</v>
      </c>
      <c r="N130" s="209"/>
      <c r="O130" s="209"/>
      <c r="P130" s="209"/>
      <c r="Q130" s="209"/>
      <c r="R130" s="187"/>
      <c r="T130" s="188"/>
      <c r="U130" s="185"/>
      <c r="V130" s="185"/>
      <c r="W130" s="189" t="n">
        <f aca="false">SUM(W131:W138)</f>
        <v>0</v>
      </c>
      <c r="X130" s="189" t="n">
        <f aca="false">SUM(X131:X138)</f>
        <v>0</v>
      </c>
      <c r="Y130" s="185"/>
      <c r="Z130" s="190" t="n">
        <f aca="false">SUM(Z131:Z138)</f>
        <v>0</v>
      </c>
      <c r="AA130" s="185"/>
      <c r="AB130" s="190" t="n">
        <f aca="false">SUM(AB131:AB138)</f>
        <v>0</v>
      </c>
      <c r="AC130" s="185"/>
      <c r="AD130" s="191" t="n">
        <f aca="false">SUM(AD131:AD138)</f>
        <v>0</v>
      </c>
      <c r="AR130" s="192" t="s">
        <v>86</v>
      </c>
      <c r="AT130" s="193" t="s">
        <v>77</v>
      </c>
      <c r="AU130" s="193" t="s">
        <v>86</v>
      </c>
      <c r="AY130" s="192" t="s">
        <v>147</v>
      </c>
      <c r="BK130" s="194" t="n">
        <f aca="false">SUM(BK131:BK138)</f>
        <v>0</v>
      </c>
    </row>
    <row r="131" s="33" customFormat="true" ht="25.5" hidden="false" customHeight="true" outlineLevel="0" collapsed="false">
      <c r="B131" s="161"/>
      <c r="C131" s="197" t="s">
        <v>173</v>
      </c>
      <c r="D131" s="197" t="s">
        <v>148</v>
      </c>
      <c r="E131" s="198" t="s">
        <v>174</v>
      </c>
      <c r="F131" s="199" t="s">
        <v>175</v>
      </c>
      <c r="G131" s="199"/>
      <c r="H131" s="199"/>
      <c r="I131" s="199"/>
      <c r="J131" s="200" t="s">
        <v>176</v>
      </c>
      <c r="K131" s="201" t="n">
        <v>55</v>
      </c>
      <c r="L131" s="202" t="n">
        <v>0</v>
      </c>
      <c r="M131" s="202" t="n">
        <v>0</v>
      </c>
      <c r="N131" s="202"/>
      <c r="O131" s="202"/>
      <c r="P131" s="203" t="n">
        <f aca="false">ROUND(V131*K131,2)</f>
        <v>0</v>
      </c>
      <c r="Q131" s="203"/>
      <c r="R131" s="163"/>
      <c r="T131" s="204"/>
      <c r="U131" s="45" t="s">
        <v>43</v>
      </c>
      <c r="V131" s="140" t="n">
        <f aca="false">L131+M131</f>
        <v>0</v>
      </c>
      <c r="W131" s="140" t="n">
        <f aca="false">ROUND(L131*K131,2)</f>
        <v>0</v>
      </c>
      <c r="X131" s="140" t="n">
        <f aca="false">ROUND(M131*K131,2)</f>
        <v>0</v>
      </c>
      <c r="Y131" s="35"/>
      <c r="Z131" s="205" t="n">
        <f aca="false">Y131*K131</f>
        <v>0</v>
      </c>
      <c r="AA131" s="205" t="n">
        <v>0</v>
      </c>
      <c r="AB131" s="205" t="n">
        <f aca="false">AA131*K131</f>
        <v>0</v>
      </c>
      <c r="AC131" s="205" t="n">
        <v>0</v>
      </c>
      <c r="AD131" s="206" t="n">
        <f aca="false">AC131*K131</f>
        <v>0</v>
      </c>
      <c r="AR131" s="10" t="s">
        <v>152</v>
      </c>
      <c r="AT131" s="10" t="s">
        <v>148</v>
      </c>
      <c r="AU131" s="10" t="s">
        <v>121</v>
      </c>
      <c r="AY131" s="10" t="s">
        <v>147</v>
      </c>
      <c r="BE131" s="121" t="n">
        <f aca="false">IF(U131="základná",P131,0)</f>
        <v>0</v>
      </c>
      <c r="BF131" s="121" t="n">
        <f aca="false">IF(U131="znížená",P131,0)</f>
        <v>0</v>
      </c>
      <c r="BG131" s="121" t="n">
        <f aca="false">IF(U131="zákl. prenesená",P131,0)</f>
        <v>0</v>
      </c>
      <c r="BH131" s="121" t="n">
        <f aca="false">IF(U131="zníž. prenesená",P131,0)</f>
        <v>0</v>
      </c>
      <c r="BI131" s="121" t="n">
        <f aca="false">IF(U131="nulová",P131,0)</f>
        <v>0</v>
      </c>
      <c r="BJ131" s="10" t="s">
        <v>121</v>
      </c>
      <c r="BK131" s="121" t="n">
        <f aca="false">ROUND(V131*K131,2)</f>
        <v>0</v>
      </c>
      <c r="BL131" s="10" t="s">
        <v>152</v>
      </c>
      <c r="BM131" s="10" t="s">
        <v>177</v>
      </c>
    </row>
    <row r="132" customFormat="false" ht="16.5" hidden="false" customHeight="true" outlineLevel="0" collapsed="false">
      <c r="A132" s="33"/>
      <c r="B132" s="34"/>
      <c r="C132" s="35"/>
      <c r="D132" s="35"/>
      <c r="E132" s="35"/>
      <c r="F132" s="207" t="s">
        <v>178</v>
      </c>
      <c r="G132" s="207"/>
      <c r="H132" s="207"/>
      <c r="I132" s="207"/>
      <c r="J132" s="35"/>
      <c r="K132" s="35"/>
      <c r="L132" s="35"/>
      <c r="M132" s="35"/>
      <c r="N132" s="35"/>
      <c r="O132" s="35"/>
      <c r="P132" s="35"/>
      <c r="Q132" s="35"/>
      <c r="R132" s="36"/>
      <c r="T132" s="208"/>
      <c r="U132" s="35"/>
      <c r="V132" s="35"/>
      <c r="W132" s="35"/>
      <c r="X132" s="35"/>
      <c r="Y132" s="35"/>
      <c r="Z132" s="35"/>
      <c r="AA132" s="35"/>
      <c r="AB132" s="35"/>
      <c r="AC132" s="35"/>
      <c r="AD132" s="82"/>
      <c r="AT132" s="10" t="s">
        <v>155</v>
      </c>
      <c r="AU132" s="10" t="s">
        <v>121</v>
      </c>
    </row>
    <row r="133" customFormat="false" ht="25.5" hidden="false" customHeight="true" outlineLevel="0" collapsed="false">
      <c r="A133" s="33"/>
      <c r="B133" s="161"/>
      <c r="C133" s="197" t="s">
        <v>179</v>
      </c>
      <c r="D133" s="197" t="s">
        <v>148</v>
      </c>
      <c r="E133" s="198" t="s">
        <v>180</v>
      </c>
      <c r="F133" s="199" t="s">
        <v>181</v>
      </c>
      <c r="G133" s="199"/>
      <c r="H133" s="199"/>
      <c r="I133" s="199"/>
      <c r="J133" s="200" t="s">
        <v>176</v>
      </c>
      <c r="K133" s="201" t="n">
        <v>10</v>
      </c>
      <c r="L133" s="202" t="n">
        <v>0</v>
      </c>
      <c r="M133" s="202" t="n">
        <v>0</v>
      </c>
      <c r="N133" s="202"/>
      <c r="O133" s="202"/>
      <c r="P133" s="203" t="n">
        <f aca="false">ROUND(V133*K133,2)</f>
        <v>0</v>
      </c>
      <c r="Q133" s="203"/>
      <c r="R133" s="163"/>
      <c r="T133" s="204"/>
      <c r="U133" s="45" t="s">
        <v>43</v>
      </c>
      <c r="V133" s="140" t="n">
        <f aca="false">L133+M133</f>
        <v>0</v>
      </c>
      <c r="W133" s="140" t="n">
        <f aca="false">ROUND(L133*K133,2)</f>
        <v>0</v>
      </c>
      <c r="X133" s="140" t="n">
        <f aca="false">ROUND(M133*K133,2)</f>
        <v>0</v>
      </c>
      <c r="Y133" s="35"/>
      <c r="Z133" s="205" t="n">
        <f aca="false">Y133*K133</f>
        <v>0</v>
      </c>
      <c r="AA133" s="205" t="n">
        <v>0</v>
      </c>
      <c r="AB133" s="205" t="n">
        <f aca="false">AA133*K133</f>
        <v>0</v>
      </c>
      <c r="AC133" s="205" t="n">
        <v>0</v>
      </c>
      <c r="AD133" s="206" t="n">
        <f aca="false">AC133*K133</f>
        <v>0</v>
      </c>
      <c r="AR133" s="10" t="s">
        <v>152</v>
      </c>
      <c r="AT133" s="10" t="s">
        <v>148</v>
      </c>
      <c r="AU133" s="10" t="s">
        <v>121</v>
      </c>
      <c r="AY133" s="10" t="s">
        <v>147</v>
      </c>
      <c r="BE133" s="121" t="n">
        <f aca="false">IF(U133="základná",P133,0)</f>
        <v>0</v>
      </c>
      <c r="BF133" s="121" t="n">
        <f aca="false">IF(U133="znížená",P133,0)</f>
        <v>0</v>
      </c>
      <c r="BG133" s="121" t="n">
        <f aca="false">IF(U133="zákl. prenesená",P133,0)</f>
        <v>0</v>
      </c>
      <c r="BH133" s="121" t="n">
        <f aca="false">IF(U133="zníž. prenesená",P133,0)</f>
        <v>0</v>
      </c>
      <c r="BI133" s="121" t="n">
        <f aca="false">IF(U133="nulová",P133,0)</f>
        <v>0</v>
      </c>
      <c r="BJ133" s="10" t="s">
        <v>121</v>
      </c>
      <c r="BK133" s="121" t="n">
        <f aca="false">ROUND(V133*K133,2)</f>
        <v>0</v>
      </c>
      <c r="BL133" s="10" t="s">
        <v>152</v>
      </c>
      <c r="BM133" s="10" t="s">
        <v>182</v>
      </c>
    </row>
    <row r="134" customFormat="false" ht="16.5" hidden="false" customHeight="true" outlineLevel="0" collapsed="false">
      <c r="A134" s="33"/>
      <c r="B134" s="34"/>
      <c r="C134" s="35"/>
      <c r="D134" s="35"/>
      <c r="E134" s="35"/>
      <c r="F134" s="207" t="s">
        <v>178</v>
      </c>
      <c r="G134" s="207"/>
      <c r="H134" s="207"/>
      <c r="I134" s="207"/>
      <c r="J134" s="35"/>
      <c r="K134" s="35"/>
      <c r="L134" s="35"/>
      <c r="M134" s="35"/>
      <c r="N134" s="35"/>
      <c r="O134" s="35"/>
      <c r="P134" s="35"/>
      <c r="Q134" s="35"/>
      <c r="R134" s="36"/>
      <c r="T134" s="208"/>
      <c r="U134" s="35"/>
      <c r="V134" s="35"/>
      <c r="W134" s="35"/>
      <c r="X134" s="35"/>
      <c r="Y134" s="35"/>
      <c r="Z134" s="35"/>
      <c r="AA134" s="35"/>
      <c r="AB134" s="35"/>
      <c r="AC134" s="35"/>
      <c r="AD134" s="82"/>
      <c r="AT134" s="10" t="s">
        <v>155</v>
      </c>
      <c r="AU134" s="10" t="s">
        <v>121</v>
      </c>
    </row>
    <row r="135" customFormat="false" ht="25.5" hidden="false" customHeight="true" outlineLevel="0" collapsed="false">
      <c r="A135" s="33"/>
      <c r="B135" s="161"/>
      <c r="C135" s="197" t="s">
        <v>183</v>
      </c>
      <c r="D135" s="197" t="s">
        <v>148</v>
      </c>
      <c r="E135" s="198" t="s">
        <v>184</v>
      </c>
      <c r="F135" s="199" t="s">
        <v>185</v>
      </c>
      <c r="G135" s="199"/>
      <c r="H135" s="199"/>
      <c r="I135" s="199"/>
      <c r="J135" s="200" t="s">
        <v>176</v>
      </c>
      <c r="K135" s="201" t="n">
        <v>6</v>
      </c>
      <c r="L135" s="202" t="n">
        <v>0</v>
      </c>
      <c r="M135" s="202" t="n">
        <v>0</v>
      </c>
      <c r="N135" s="202"/>
      <c r="O135" s="202"/>
      <c r="P135" s="203" t="n">
        <f aca="false">ROUND(V135*K135,2)</f>
        <v>0</v>
      </c>
      <c r="Q135" s="203"/>
      <c r="R135" s="163"/>
      <c r="T135" s="204"/>
      <c r="U135" s="45" t="s">
        <v>43</v>
      </c>
      <c r="V135" s="140" t="n">
        <f aca="false">L135+M135</f>
        <v>0</v>
      </c>
      <c r="W135" s="140" t="n">
        <f aca="false">ROUND(L135*K135,2)</f>
        <v>0</v>
      </c>
      <c r="X135" s="140" t="n">
        <f aca="false">ROUND(M135*K135,2)</f>
        <v>0</v>
      </c>
      <c r="Y135" s="35"/>
      <c r="Z135" s="205" t="n">
        <f aca="false">Y135*K135</f>
        <v>0</v>
      </c>
      <c r="AA135" s="205" t="n">
        <v>0</v>
      </c>
      <c r="AB135" s="205" t="n">
        <f aca="false">AA135*K135</f>
        <v>0</v>
      </c>
      <c r="AC135" s="205" t="n">
        <v>0</v>
      </c>
      <c r="AD135" s="206" t="n">
        <f aca="false">AC135*K135</f>
        <v>0</v>
      </c>
      <c r="AR135" s="10" t="s">
        <v>152</v>
      </c>
      <c r="AT135" s="10" t="s">
        <v>148</v>
      </c>
      <c r="AU135" s="10" t="s">
        <v>121</v>
      </c>
      <c r="AY135" s="10" t="s">
        <v>147</v>
      </c>
      <c r="BE135" s="121" t="n">
        <f aca="false">IF(U135="základná",P135,0)</f>
        <v>0</v>
      </c>
      <c r="BF135" s="121" t="n">
        <f aca="false">IF(U135="znížená",P135,0)</f>
        <v>0</v>
      </c>
      <c r="BG135" s="121" t="n">
        <f aca="false">IF(U135="zákl. prenesená",P135,0)</f>
        <v>0</v>
      </c>
      <c r="BH135" s="121" t="n">
        <f aca="false">IF(U135="zníž. prenesená",P135,0)</f>
        <v>0</v>
      </c>
      <c r="BI135" s="121" t="n">
        <f aca="false">IF(U135="nulová",P135,0)</f>
        <v>0</v>
      </c>
      <c r="BJ135" s="10" t="s">
        <v>121</v>
      </c>
      <c r="BK135" s="121" t="n">
        <f aca="false">ROUND(V135*K135,2)</f>
        <v>0</v>
      </c>
      <c r="BL135" s="10" t="s">
        <v>152</v>
      </c>
      <c r="BM135" s="10" t="s">
        <v>186</v>
      </c>
    </row>
    <row r="136" customFormat="false" ht="16.5" hidden="false" customHeight="true" outlineLevel="0" collapsed="false">
      <c r="A136" s="33"/>
      <c r="B136" s="34"/>
      <c r="C136" s="35"/>
      <c r="D136" s="35"/>
      <c r="E136" s="35"/>
      <c r="F136" s="207" t="s">
        <v>178</v>
      </c>
      <c r="G136" s="207"/>
      <c r="H136" s="207"/>
      <c r="I136" s="207"/>
      <c r="J136" s="35"/>
      <c r="K136" s="35"/>
      <c r="L136" s="35"/>
      <c r="M136" s="35"/>
      <c r="N136" s="35"/>
      <c r="O136" s="35"/>
      <c r="P136" s="35"/>
      <c r="Q136" s="35"/>
      <c r="R136" s="36"/>
      <c r="T136" s="208"/>
      <c r="U136" s="35"/>
      <c r="V136" s="35"/>
      <c r="W136" s="35"/>
      <c r="X136" s="35"/>
      <c r="Y136" s="35"/>
      <c r="Z136" s="35"/>
      <c r="AA136" s="35"/>
      <c r="AB136" s="35"/>
      <c r="AC136" s="35"/>
      <c r="AD136" s="82"/>
      <c r="AT136" s="10" t="s">
        <v>155</v>
      </c>
      <c r="AU136" s="10" t="s">
        <v>121</v>
      </c>
    </row>
    <row r="137" customFormat="false" ht="25.5" hidden="false" customHeight="true" outlineLevel="0" collapsed="false">
      <c r="A137" s="33"/>
      <c r="B137" s="161"/>
      <c r="C137" s="197" t="s">
        <v>187</v>
      </c>
      <c r="D137" s="197" t="s">
        <v>148</v>
      </c>
      <c r="E137" s="198" t="s">
        <v>188</v>
      </c>
      <c r="F137" s="199" t="s">
        <v>189</v>
      </c>
      <c r="G137" s="199"/>
      <c r="H137" s="199"/>
      <c r="I137" s="199"/>
      <c r="J137" s="200" t="s">
        <v>190</v>
      </c>
      <c r="K137" s="201" t="n">
        <v>35.5</v>
      </c>
      <c r="L137" s="202" t="n">
        <v>0</v>
      </c>
      <c r="M137" s="202" t="n">
        <v>0</v>
      </c>
      <c r="N137" s="202"/>
      <c r="O137" s="202"/>
      <c r="P137" s="203" t="n">
        <f aca="false">ROUND(V137*K137,2)</f>
        <v>0</v>
      </c>
      <c r="Q137" s="203"/>
      <c r="R137" s="163"/>
      <c r="T137" s="204"/>
      <c r="U137" s="45" t="s">
        <v>43</v>
      </c>
      <c r="V137" s="140" t="n">
        <f aca="false">L137+M137</f>
        <v>0</v>
      </c>
      <c r="W137" s="140" t="n">
        <f aca="false">ROUND(L137*K137,2)</f>
        <v>0</v>
      </c>
      <c r="X137" s="140" t="n">
        <f aca="false">ROUND(M137*K137,2)</f>
        <v>0</v>
      </c>
      <c r="Y137" s="35"/>
      <c r="Z137" s="205" t="n">
        <f aca="false">Y137*K137</f>
        <v>0</v>
      </c>
      <c r="AA137" s="205" t="n">
        <v>0</v>
      </c>
      <c r="AB137" s="205" t="n">
        <f aca="false">AA137*K137</f>
        <v>0</v>
      </c>
      <c r="AC137" s="205" t="n">
        <v>0</v>
      </c>
      <c r="AD137" s="206" t="n">
        <f aca="false">AC137*K137</f>
        <v>0</v>
      </c>
      <c r="AR137" s="10" t="s">
        <v>152</v>
      </c>
      <c r="AT137" s="10" t="s">
        <v>148</v>
      </c>
      <c r="AU137" s="10" t="s">
        <v>121</v>
      </c>
      <c r="AY137" s="10" t="s">
        <v>147</v>
      </c>
      <c r="BE137" s="121" t="n">
        <f aca="false">IF(U137="základná",P137,0)</f>
        <v>0</v>
      </c>
      <c r="BF137" s="121" t="n">
        <f aca="false">IF(U137="znížená",P137,0)</f>
        <v>0</v>
      </c>
      <c r="BG137" s="121" t="n">
        <f aca="false">IF(U137="zákl. prenesená",P137,0)</f>
        <v>0</v>
      </c>
      <c r="BH137" s="121" t="n">
        <f aca="false">IF(U137="zníž. prenesená",P137,0)</f>
        <v>0</v>
      </c>
      <c r="BI137" s="121" t="n">
        <f aca="false">IF(U137="nulová",P137,0)</f>
        <v>0</v>
      </c>
      <c r="BJ137" s="10" t="s">
        <v>121</v>
      </c>
      <c r="BK137" s="121" t="n">
        <f aca="false">ROUND(V137*K137,2)</f>
        <v>0</v>
      </c>
      <c r="BL137" s="10" t="s">
        <v>152</v>
      </c>
      <c r="BM137" s="10" t="s">
        <v>191</v>
      </c>
    </row>
    <row r="138" customFormat="false" ht="38.25" hidden="false" customHeight="true" outlineLevel="0" collapsed="false">
      <c r="A138" s="33"/>
      <c r="B138" s="161"/>
      <c r="C138" s="197" t="s">
        <v>192</v>
      </c>
      <c r="D138" s="197" t="s">
        <v>148</v>
      </c>
      <c r="E138" s="198" t="s">
        <v>193</v>
      </c>
      <c r="F138" s="199" t="s">
        <v>194</v>
      </c>
      <c r="G138" s="199"/>
      <c r="H138" s="199"/>
      <c r="I138" s="199"/>
      <c r="J138" s="200" t="s">
        <v>151</v>
      </c>
      <c r="K138" s="201" t="n">
        <v>15</v>
      </c>
      <c r="L138" s="202" t="n">
        <v>0</v>
      </c>
      <c r="M138" s="202" t="n">
        <v>0</v>
      </c>
      <c r="N138" s="202"/>
      <c r="O138" s="202"/>
      <c r="P138" s="203" t="n">
        <f aca="false">ROUND(V138*K138,2)</f>
        <v>0</v>
      </c>
      <c r="Q138" s="203"/>
      <c r="R138" s="163"/>
      <c r="T138" s="204"/>
      <c r="U138" s="45" t="s">
        <v>43</v>
      </c>
      <c r="V138" s="140" t="n">
        <f aca="false">L138+M138</f>
        <v>0</v>
      </c>
      <c r="W138" s="140" t="n">
        <f aca="false">ROUND(L138*K138,2)</f>
        <v>0</v>
      </c>
      <c r="X138" s="140" t="n">
        <f aca="false">ROUND(M138*K138,2)</f>
        <v>0</v>
      </c>
      <c r="Y138" s="35"/>
      <c r="Z138" s="205" t="n">
        <f aca="false">Y138*K138</f>
        <v>0</v>
      </c>
      <c r="AA138" s="205" t="n">
        <v>0</v>
      </c>
      <c r="AB138" s="205" t="n">
        <f aca="false">AA138*K138</f>
        <v>0</v>
      </c>
      <c r="AC138" s="205" t="n">
        <v>0</v>
      </c>
      <c r="AD138" s="206" t="n">
        <f aca="false">AC138*K138</f>
        <v>0</v>
      </c>
      <c r="AR138" s="10" t="s">
        <v>152</v>
      </c>
      <c r="AT138" s="10" t="s">
        <v>148</v>
      </c>
      <c r="AU138" s="10" t="s">
        <v>121</v>
      </c>
      <c r="AY138" s="10" t="s">
        <v>147</v>
      </c>
      <c r="BE138" s="121" t="n">
        <f aca="false">IF(U138="základná",P138,0)</f>
        <v>0</v>
      </c>
      <c r="BF138" s="121" t="n">
        <f aca="false">IF(U138="znížená",P138,0)</f>
        <v>0</v>
      </c>
      <c r="BG138" s="121" t="n">
        <f aca="false">IF(U138="zákl. prenesená",P138,0)</f>
        <v>0</v>
      </c>
      <c r="BH138" s="121" t="n">
        <f aca="false">IF(U138="zníž. prenesená",P138,0)</f>
        <v>0</v>
      </c>
      <c r="BI138" s="121" t="n">
        <f aca="false">IF(U138="nulová",P138,0)</f>
        <v>0</v>
      </c>
      <c r="BJ138" s="10" t="s">
        <v>121</v>
      </c>
      <c r="BK138" s="121" t="n">
        <f aca="false">ROUND(V138*K138,2)</f>
        <v>0</v>
      </c>
      <c r="BL138" s="10" t="s">
        <v>152</v>
      </c>
      <c r="BM138" s="10" t="s">
        <v>195</v>
      </c>
    </row>
    <row r="139" s="183" customFormat="true" ht="29.85" hidden="false" customHeight="true" outlineLevel="0" collapsed="false">
      <c r="B139" s="184"/>
      <c r="C139" s="185"/>
      <c r="D139" s="195" t="s">
        <v>116</v>
      </c>
      <c r="E139" s="195"/>
      <c r="F139" s="195"/>
      <c r="G139" s="195"/>
      <c r="H139" s="195"/>
      <c r="I139" s="195"/>
      <c r="J139" s="195"/>
      <c r="K139" s="195"/>
      <c r="L139" s="195"/>
      <c r="M139" s="209" t="n">
        <f aca="false">BK139</f>
        <v>0</v>
      </c>
      <c r="N139" s="209"/>
      <c r="O139" s="209"/>
      <c r="P139" s="209"/>
      <c r="Q139" s="209"/>
      <c r="R139" s="187"/>
      <c r="T139" s="188"/>
      <c r="U139" s="185"/>
      <c r="V139" s="185"/>
      <c r="W139" s="189" t="n">
        <f aca="false">SUM(W140:W142)</f>
        <v>0</v>
      </c>
      <c r="X139" s="189" t="n">
        <f aca="false">SUM(X140:X142)</f>
        <v>0</v>
      </c>
      <c r="Y139" s="185"/>
      <c r="Z139" s="190" t="n">
        <f aca="false">SUM(Z140:Z142)</f>
        <v>0</v>
      </c>
      <c r="AA139" s="185"/>
      <c r="AB139" s="190" t="n">
        <f aca="false">SUM(AB140:AB142)</f>
        <v>0</v>
      </c>
      <c r="AC139" s="185"/>
      <c r="AD139" s="191" t="n">
        <f aca="false">SUM(AD140:AD142)</f>
        <v>0</v>
      </c>
      <c r="AR139" s="192" t="s">
        <v>86</v>
      </c>
      <c r="AT139" s="193" t="s">
        <v>77</v>
      </c>
      <c r="AU139" s="193" t="s">
        <v>86</v>
      </c>
      <c r="AY139" s="192" t="s">
        <v>147</v>
      </c>
      <c r="BK139" s="194" t="n">
        <f aca="false">SUM(BK140:BK142)</f>
        <v>0</v>
      </c>
    </row>
    <row r="140" s="33" customFormat="true" ht="25.5" hidden="false" customHeight="true" outlineLevel="0" collapsed="false">
      <c r="B140" s="161"/>
      <c r="C140" s="197" t="s">
        <v>196</v>
      </c>
      <c r="D140" s="197" t="s">
        <v>148</v>
      </c>
      <c r="E140" s="198" t="s">
        <v>197</v>
      </c>
      <c r="F140" s="199" t="s">
        <v>198</v>
      </c>
      <c r="G140" s="199"/>
      <c r="H140" s="199"/>
      <c r="I140" s="199"/>
      <c r="J140" s="200" t="s">
        <v>199</v>
      </c>
      <c r="K140" s="201" t="n">
        <v>4</v>
      </c>
      <c r="L140" s="202" t="n">
        <v>0</v>
      </c>
      <c r="M140" s="202" t="n">
        <v>0</v>
      </c>
      <c r="N140" s="202"/>
      <c r="O140" s="202"/>
      <c r="P140" s="203" t="n">
        <f aca="false">ROUND(V140*K140,2)</f>
        <v>0</v>
      </c>
      <c r="Q140" s="203"/>
      <c r="R140" s="163"/>
      <c r="T140" s="204"/>
      <c r="U140" s="45" t="s">
        <v>43</v>
      </c>
      <c r="V140" s="140" t="n">
        <f aca="false">L140+M140</f>
        <v>0</v>
      </c>
      <c r="W140" s="140" t="n">
        <f aca="false">ROUND(L140*K140,2)</f>
        <v>0</v>
      </c>
      <c r="X140" s="140" t="n">
        <f aca="false">ROUND(M140*K140,2)</f>
        <v>0</v>
      </c>
      <c r="Y140" s="35"/>
      <c r="Z140" s="205" t="n">
        <f aca="false">Y140*K140</f>
        <v>0</v>
      </c>
      <c r="AA140" s="205" t="n">
        <v>0</v>
      </c>
      <c r="AB140" s="205" t="n">
        <f aca="false">AA140*K140</f>
        <v>0</v>
      </c>
      <c r="AC140" s="205" t="n">
        <v>0</v>
      </c>
      <c r="AD140" s="206" t="n">
        <f aca="false">AC140*K140</f>
        <v>0</v>
      </c>
      <c r="AR140" s="10" t="s">
        <v>152</v>
      </c>
      <c r="AT140" s="10" t="s">
        <v>148</v>
      </c>
      <c r="AU140" s="10" t="s">
        <v>121</v>
      </c>
      <c r="AY140" s="10" t="s">
        <v>147</v>
      </c>
      <c r="BE140" s="121" t="n">
        <f aca="false">IF(U140="základná",P140,0)</f>
        <v>0</v>
      </c>
      <c r="BF140" s="121" t="n">
        <f aca="false">IF(U140="znížená",P140,0)</f>
        <v>0</v>
      </c>
      <c r="BG140" s="121" t="n">
        <f aca="false">IF(U140="zákl. prenesená",P140,0)</f>
        <v>0</v>
      </c>
      <c r="BH140" s="121" t="n">
        <f aca="false">IF(U140="zníž. prenesená",P140,0)</f>
        <v>0</v>
      </c>
      <c r="BI140" s="121" t="n">
        <f aca="false">IF(U140="nulová",P140,0)</f>
        <v>0</v>
      </c>
      <c r="BJ140" s="10" t="s">
        <v>121</v>
      </c>
      <c r="BK140" s="121" t="n">
        <f aca="false">ROUND(V140*K140,2)</f>
        <v>0</v>
      </c>
      <c r="BL140" s="10" t="s">
        <v>152</v>
      </c>
      <c r="BM140" s="10" t="s">
        <v>200</v>
      </c>
    </row>
    <row r="141" s="33" customFormat="true" ht="16.5" hidden="false" customHeight="true" outlineLevel="0" collapsed="false">
      <c r="B141" s="161"/>
      <c r="C141" s="197" t="s">
        <v>201</v>
      </c>
      <c r="D141" s="197" t="s">
        <v>148</v>
      </c>
      <c r="E141" s="198" t="s">
        <v>202</v>
      </c>
      <c r="F141" s="199" t="s">
        <v>203</v>
      </c>
      <c r="G141" s="199"/>
      <c r="H141" s="199"/>
      <c r="I141" s="199"/>
      <c r="J141" s="200" t="s">
        <v>199</v>
      </c>
      <c r="K141" s="201" t="n">
        <v>4</v>
      </c>
      <c r="L141" s="202" t="n">
        <v>0</v>
      </c>
      <c r="M141" s="202" t="n">
        <v>0</v>
      </c>
      <c r="N141" s="202"/>
      <c r="O141" s="202"/>
      <c r="P141" s="203" t="n">
        <f aca="false">ROUND(V141*K141,2)</f>
        <v>0</v>
      </c>
      <c r="Q141" s="203"/>
      <c r="R141" s="163"/>
      <c r="T141" s="204"/>
      <c r="U141" s="45" t="s">
        <v>43</v>
      </c>
      <c r="V141" s="140" t="n">
        <f aca="false">L141+M141</f>
        <v>0</v>
      </c>
      <c r="W141" s="140" t="n">
        <f aca="false">ROUND(L141*K141,2)</f>
        <v>0</v>
      </c>
      <c r="X141" s="140" t="n">
        <f aca="false">ROUND(M141*K141,2)</f>
        <v>0</v>
      </c>
      <c r="Y141" s="35"/>
      <c r="Z141" s="205" t="n">
        <f aca="false">Y141*K141</f>
        <v>0</v>
      </c>
      <c r="AA141" s="205" t="n">
        <v>0</v>
      </c>
      <c r="AB141" s="205" t="n">
        <f aca="false">AA141*K141</f>
        <v>0</v>
      </c>
      <c r="AC141" s="205" t="n">
        <v>0</v>
      </c>
      <c r="AD141" s="206" t="n">
        <f aca="false">AC141*K141</f>
        <v>0</v>
      </c>
      <c r="AR141" s="10" t="s">
        <v>152</v>
      </c>
      <c r="AT141" s="10" t="s">
        <v>148</v>
      </c>
      <c r="AU141" s="10" t="s">
        <v>121</v>
      </c>
      <c r="AY141" s="10" t="s">
        <v>147</v>
      </c>
      <c r="BE141" s="121" t="n">
        <f aca="false">IF(U141="základná",P141,0)</f>
        <v>0</v>
      </c>
      <c r="BF141" s="121" t="n">
        <f aca="false">IF(U141="znížená",P141,0)</f>
        <v>0</v>
      </c>
      <c r="BG141" s="121" t="n">
        <f aca="false">IF(U141="zákl. prenesená",P141,0)</f>
        <v>0</v>
      </c>
      <c r="BH141" s="121" t="n">
        <f aca="false">IF(U141="zníž. prenesená",P141,0)</f>
        <v>0</v>
      </c>
      <c r="BI141" s="121" t="n">
        <f aca="false">IF(U141="nulová",P141,0)</f>
        <v>0</v>
      </c>
      <c r="BJ141" s="10" t="s">
        <v>121</v>
      </c>
      <c r="BK141" s="121" t="n">
        <f aca="false">ROUND(V141*K141,2)</f>
        <v>0</v>
      </c>
      <c r="BL141" s="10" t="s">
        <v>152</v>
      </c>
      <c r="BM141" s="10" t="s">
        <v>204</v>
      </c>
    </row>
    <row r="142" s="33" customFormat="true" ht="16.5" hidden="false" customHeight="true" outlineLevel="0" collapsed="false">
      <c r="B142" s="161"/>
      <c r="C142" s="197" t="s">
        <v>205</v>
      </c>
      <c r="D142" s="197" t="s">
        <v>148</v>
      </c>
      <c r="E142" s="198" t="s">
        <v>206</v>
      </c>
      <c r="F142" s="199" t="s">
        <v>207</v>
      </c>
      <c r="G142" s="199"/>
      <c r="H142" s="199"/>
      <c r="I142" s="199"/>
      <c r="J142" s="200" t="s">
        <v>190</v>
      </c>
      <c r="K142" s="201" t="n">
        <v>30</v>
      </c>
      <c r="L142" s="202" t="n">
        <v>0</v>
      </c>
      <c r="M142" s="202" t="n">
        <v>0</v>
      </c>
      <c r="N142" s="202"/>
      <c r="O142" s="202"/>
      <c r="P142" s="203" t="n">
        <f aca="false">ROUND(V142*K142,2)</f>
        <v>0</v>
      </c>
      <c r="Q142" s="203"/>
      <c r="R142" s="163"/>
      <c r="T142" s="204"/>
      <c r="U142" s="45" t="s">
        <v>43</v>
      </c>
      <c r="V142" s="140" t="n">
        <f aca="false">L142+M142</f>
        <v>0</v>
      </c>
      <c r="W142" s="140" t="n">
        <f aca="false">ROUND(L142*K142,2)</f>
        <v>0</v>
      </c>
      <c r="X142" s="140" t="n">
        <f aca="false">ROUND(M142*K142,2)</f>
        <v>0</v>
      </c>
      <c r="Y142" s="35"/>
      <c r="Z142" s="205" t="n">
        <f aca="false">Y142*K142</f>
        <v>0</v>
      </c>
      <c r="AA142" s="205" t="n">
        <v>0</v>
      </c>
      <c r="AB142" s="205" t="n">
        <f aca="false">AA142*K142</f>
        <v>0</v>
      </c>
      <c r="AC142" s="205" t="n">
        <v>0</v>
      </c>
      <c r="AD142" s="206" t="n">
        <f aca="false">AC142*K142</f>
        <v>0</v>
      </c>
      <c r="AR142" s="10" t="s">
        <v>152</v>
      </c>
      <c r="AT142" s="10" t="s">
        <v>148</v>
      </c>
      <c r="AU142" s="10" t="s">
        <v>121</v>
      </c>
      <c r="AY142" s="10" t="s">
        <v>147</v>
      </c>
      <c r="BE142" s="121" t="n">
        <f aca="false">IF(U142="základná",P142,0)</f>
        <v>0</v>
      </c>
      <c r="BF142" s="121" t="n">
        <f aca="false">IF(U142="znížená",P142,0)</f>
        <v>0</v>
      </c>
      <c r="BG142" s="121" t="n">
        <f aca="false">IF(U142="zákl. prenesená",P142,0)</f>
        <v>0</v>
      </c>
      <c r="BH142" s="121" t="n">
        <f aca="false">IF(U142="zníž. prenesená",P142,0)</f>
        <v>0</v>
      </c>
      <c r="BI142" s="121" t="n">
        <f aca="false">IF(U142="nulová",P142,0)</f>
        <v>0</v>
      </c>
      <c r="BJ142" s="10" t="s">
        <v>121</v>
      </c>
      <c r="BK142" s="121" t="n">
        <f aca="false">ROUND(V142*K142,2)</f>
        <v>0</v>
      </c>
      <c r="BL142" s="10" t="s">
        <v>152</v>
      </c>
      <c r="BM142" s="10" t="s">
        <v>208</v>
      </c>
    </row>
    <row r="143" customFormat="false" ht="49.9" hidden="false" customHeight="true" outlineLevel="0" collapsed="false">
      <c r="A143" s="33"/>
      <c r="B143" s="34"/>
      <c r="R143" s="36"/>
      <c r="T143" s="208"/>
      <c r="U143" s="35"/>
      <c r="V143" s="35"/>
      <c r="W143" s="189" t="n">
        <f aca="false">SUM(W144:W148)</f>
        <v>0</v>
      </c>
      <c r="X143" s="189" t="n">
        <f aca="false">SUM(X144:X148)</f>
        <v>0</v>
      </c>
      <c r="Y143" s="35"/>
      <c r="Z143" s="35"/>
      <c r="AA143" s="35"/>
      <c r="AB143" s="35"/>
      <c r="AC143" s="35"/>
      <c r="AD143" s="82"/>
      <c r="AT143" s="10" t="s">
        <v>77</v>
      </c>
      <c r="AU143" s="10" t="s">
        <v>78</v>
      </c>
      <c r="AY143" s="10" t="s">
        <v>209</v>
      </c>
      <c r="BK143" s="121" t="n">
        <f aca="false">SUM(BK144:BK148)</f>
        <v>0</v>
      </c>
    </row>
    <row r="144" customFormat="false" ht="22.35" hidden="false" customHeight="true" outlineLevel="0" collapsed="false">
      <c r="A144" s="33"/>
      <c r="B144" s="34"/>
      <c r="R144" s="36"/>
      <c r="T144" s="204"/>
      <c r="U144" s="210" t="s">
        <v>43</v>
      </c>
      <c r="V144" s="140" t="n">
        <f aca="false">L144+M144</f>
        <v>0</v>
      </c>
      <c r="W144" s="211" t="n">
        <f aca="false">L144*K144</f>
        <v>0</v>
      </c>
      <c r="X144" s="211" t="n">
        <f aca="false">M144*K144</f>
        <v>0</v>
      </c>
      <c r="Y144" s="35"/>
      <c r="Z144" s="35"/>
      <c r="AA144" s="35"/>
      <c r="AB144" s="35"/>
      <c r="AC144" s="35"/>
      <c r="AD144" s="82"/>
      <c r="AT144" s="10" t="s">
        <v>209</v>
      </c>
      <c r="AU144" s="10" t="s">
        <v>86</v>
      </c>
      <c r="AY144" s="10" t="s">
        <v>209</v>
      </c>
      <c r="BE144" s="121" t="n">
        <f aca="false">IF(U144="základná",P144,0)</f>
        <v>0</v>
      </c>
      <c r="BF144" s="121" t="n">
        <f aca="false">IF(U144="znížená",P144,0)</f>
        <v>0</v>
      </c>
      <c r="BG144" s="121" t="n">
        <f aca="false">IF(U144="zákl. prenesená",P144,0)</f>
        <v>0</v>
      </c>
      <c r="BH144" s="121" t="n">
        <f aca="false">IF(U144="zníž. prenesená",P144,0)</f>
        <v>0</v>
      </c>
      <c r="BI144" s="121" t="n">
        <f aca="false">IF(U144="nulová",P144,0)</f>
        <v>0</v>
      </c>
      <c r="BJ144" s="10" t="s">
        <v>121</v>
      </c>
      <c r="BK144" s="121" t="n">
        <f aca="false">V144*K144</f>
        <v>0</v>
      </c>
    </row>
    <row r="145" customFormat="false" ht="22.35" hidden="false" customHeight="true" outlineLevel="0" collapsed="false">
      <c r="A145" s="33"/>
      <c r="B145" s="34"/>
      <c r="R145" s="36"/>
      <c r="T145" s="204"/>
      <c r="U145" s="210" t="s">
        <v>43</v>
      </c>
      <c r="V145" s="140" t="n">
        <f aca="false">L145+M145</f>
        <v>0</v>
      </c>
      <c r="W145" s="211" t="n">
        <f aca="false">L145*K145</f>
        <v>0</v>
      </c>
      <c r="X145" s="211" t="n">
        <f aca="false">M145*K145</f>
        <v>0</v>
      </c>
      <c r="Y145" s="35"/>
      <c r="Z145" s="35"/>
      <c r="AA145" s="35"/>
      <c r="AB145" s="35"/>
      <c r="AC145" s="35"/>
      <c r="AD145" s="82"/>
      <c r="AT145" s="10" t="s">
        <v>209</v>
      </c>
      <c r="AU145" s="10" t="s">
        <v>86</v>
      </c>
      <c r="AY145" s="10" t="s">
        <v>209</v>
      </c>
      <c r="BE145" s="121" t="n">
        <f aca="false">IF(U145="základná",P145,0)</f>
        <v>0</v>
      </c>
      <c r="BF145" s="121" t="n">
        <f aca="false">IF(U145="znížená",P145,0)</f>
        <v>0</v>
      </c>
      <c r="BG145" s="121" t="n">
        <f aca="false">IF(U145="zákl. prenesená",P145,0)</f>
        <v>0</v>
      </c>
      <c r="BH145" s="121" t="n">
        <f aca="false">IF(U145="zníž. prenesená",P145,0)</f>
        <v>0</v>
      </c>
      <c r="BI145" s="121" t="n">
        <f aca="false">IF(U145="nulová",P145,0)</f>
        <v>0</v>
      </c>
      <c r="BJ145" s="10" t="s">
        <v>121</v>
      </c>
      <c r="BK145" s="121" t="n">
        <f aca="false">V145*K145</f>
        <v>0</v>
      </c>
    </row>
    <row r="146" customFormat="false" ht="22.35" hidden="false" customHeight="true" outlineLevel="0" collapsed="false">
      <c r="A146" s="33"/>
      <c r="B146" s="34"/>
      <c r="R146" s="36"/>
      <c r="T146" s="204"/>
      <c r="U146" s="210" t="s">
        <v>43</v>
      </c>
      <c r="V146" s="140" t="n">
        <f aca="false">L146+M146</f>
        <v>0</v>
      </c>
      <c r="W146" s="211" t="n">
        <f aca="false">L146*K146</f>
        <v>0</v>
      </c>
      <c r="X146" s="211" t="n">
        <f aca="false">M146*K146</f>
        <v>0</v>
      </c>
      <c r="Y146" s="35"/>
      <c r="Z146" s="35"/>
      <c r="AA146" s="35"/>
      <c r="AB146" s="35"/>
      <c r="AC146" s="35"/>
      <c r="AD146" s="82"/>
      <c r="AT146" s="10" t="s">
        <v>209</v>
      </c>
      <c r="AU146" s="10" t="s">
        <v>86</v>
      </c>
      <c r="AY146" s="10" t="s">
        <v>209</v>
      </c>
      <c r="BE146" s="121" t="n">
        <f aca="false">IF(U146="základná",P146,0)</f>
        <v>0</v>
      </c>
      <c r="BF146" s="121" t="n">
        <f aca="false">IF(U146="znížená",P146,0)</f>
        <v>0</v>
      </c>
      <c r="BG146" s="121" t="n">
        <f aca="false">IF(U146="zákl. prenesená",P146,0)</f>
        <v>0</v>
      </c>
      <c r="BH146" s="121" t="n">
        <f aca="false">IF(U146="zníž. prenesená",P146,0)</f>
        <v>0</v>
      </c>
      <c r="BI146" s="121" t="n">
        <f aca="false">IF(U146="nulová",P146,0)</f>
        <v>0</v>
      </c>
      <c r="BJ146" s="10" t="s">
        <v>121</v>
      </c>
      <c r="BK146" s="121" t="n">
        <f aca="false">V146*K146</f>
        <v>0</v>
      </c>
    </row>
    <row r="147" customFormat="false" ht="22.35" hidden="false" customHeight="true" outlineLevel="0" collapsed="false">
      <c r="A147" s="33"/>
      <c r="B147" s="34"/>
      <c r="R147" s="36"/>
      <c r="T147" s="204"/>
      <c r="U147" s="210" t="s">
        <v>43</v>
      </c>
      <c r="V147" s="140" t="n">
        <f aca="false">L147+M147</f>
        <v>0</v>
      </c>
      <c r="W147" s="211" t="n">
        <f aca="false">L147*K147</f>
        <v>0</v>
      </c>
      <c r="X147" s="211" t="n">
        <f aca="false">M147*K147</f>
        <v>0</v>
      </c>
      <c r="Y147" s="35"/>
      <c r="Z147" s="35"/>
      <c r="AA147" s="35"/>
      <c r="AB147" s="35"/>
      <c r="AC147" s="35"/>
      <c r="AD147" s="82"/>
      <c r="AT147" s="10" t="s">
        <v>209</v>
      </c>
      <c r="AU147" s="10" t="s">
        <v>86</v>
      </c>
      <c r="AY147" s="10" t="s">
        <v>209</v>
      </c>
      <c r="BE147" s="121" t="n">
        <f aca="false">IF(U147="základná",P147,0)</f>
        <v>0</v>
      </c>
      <c r="BF147" s="121" t="n">
        <f aca="false">IF(U147="znížená",P147,0)</f>
        <v>0</v>
      </c>
      <c r="BG147" s="121" t="n">
        <f aca="false">IF(U147="zákl. prenesená",P147,0)</f>
        <v>0</v>
      </c>
      <c r="BH147" s="121" t="n">
        <f aca="false">IF(U147="zníž. prenesená",P147,0)</f>
        <v>0</v>
      </c>
      <c r="BI147" s="121" t="n">
        <f aca="false">IF(U147="nulová",P147,0)</f>
        <v>0</v>
      </c>
      <c r="BJ147" s="10" t="s">
        <v>121</v>
      </c>
      <c r="BK147" s="121" t="n">
        <f aca="false">V147*K147</f>
        <v>0</v>
      </c>
    </row>
    <row r="148" customFormat="false" ht="22.35" hidden="false" customHeight="true" outlineLevel="0" collapsed="false">
      <c r="A148" s="33"/>
      <c r="B148" s="34"/>
      <c r="R148" s="36"/>
      <c r="T148" s="204"/>
      <c r="U148" s="210" t="s">
        <v>43</v>
      </c>
      <c r="V148" s="212" t="n">
        <f aca="false">L148+M148</f>
        <v>0</v>
      </c>
      <c r="W148" s="213" t="n">
        <f aca="false">L148*K148</f>
        <v>0</v>
      </c>
      <c r="X148" s="213" t="n">
        <f aca="false">M148*K148</f>
        <v>0</v>
      </c>
      <c r="Y148" s="60"/>
      <c r="Z148" s="60"/>
      <c r="AA148" s="60"/>
      <c r="AB148" s="60"/>
      <c r="AC148" s="60"/>
      <c r="AD148" s="62"/>
      <c r="AT148" s="10" t="s">
        <v>209</v>
      </c>
      <c r="AU148" s="10" t="s">
        <v>86</v>
      </c>
      <c r="AY148" s="10" t="s">
        <v>209</v>
      </c>
      <c r="BE148" s="121" t="n">
        <f aca="false">IF(U148="základná",P148,0)</f>
        <v>0</v>
      </c>
      <c r="BF148" s="121" t="n">
        <f aca="false">IF(U148="znížená",P148,0)</f>
        <v>0</v>
      </c>
      <c r="BG148" s="121" t="n">
        <f aca="false">IF(U148="zákl. prenesená",P148,0)</f>
        <v>0</v>
      </c>
      <c r="BH148" s="121" t="n">
        <f aca="false">IF(U148="zníž. prenesená",P148,0)</f>
        <v>0</v>
      </c>
      <c r="BI148" s="121" t="n">
        <f aca="false">IF(U148="nulová",P148,0)</f>
        <v>0</v>
      </c>
      <c r="BJ148" s="10" t="s">
        <v>121</v>
      </c>
      <c r="BK148" s="121" t="n">
        <f aca="false">V148*K148</f>
        <v>0</v>
      </c>
    </row>
    <row r="149" customFormat="false" ht="6.95" hidden="false" customHeight="true" outlineLevel="0" collapsed="false">
      <c r="A149" s="33"/>
      <c r="B149" s="63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5"/>
    </row>
  </sheetData>
  <mergeCells count="134">
    <mergeCell ref="H1:K1"/>
    <mergeCell ref="C2:Q2"/>
    <mergeCell ref="S2:AF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29:P29"/>
    <mergeCell ref="M30:P30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H38:J38"/>
    <mergeCell ref="M38:P38"/>
    <mergeCell ref="L40:P40"/>
    <mergeCell ref="C76:Q76"/>
    <mergeCell ref="F78:P78"/>
    <mergeCell ref="F79:P79"/>
    <mergeCell ref="M81:P81"/>
    <mergeCell ref="M83:Q83"/>
    <mergeCell ref="M84:Q84"/>
    <mergeCell ref="C86:G86"/>
    <mergeCell ref="H86:J86"/>
    <mergeCell ref="K86:L86"/>
    <mergeCell ref="M86:Q86"/>
    <mergeCell ref="H88:J88"/>
    <mergeCell ref="K88:L88"/>
    <mergeCell ref="M88:Q88"/>
    <mergeCell ref="H89:J89"/>
    <mergeCell ref="K89:L89"/>
    <mergeCell ref="M89:Q89"/>
    <mergeCell ref="H90:J90"/>
    <mergeCell ref="K90:L90"/>
    <mergeCell ref="M90:Q90"/>
    <mergeCell ref="H91:J91"/>
    <mergeCell ref="K91:L91"/>
    <mergeCell ref="M91:Q91"/>
    <mergeCell ref="H92:J92"/>
    <mergeCell ref="K92:L92"/>
    <mergeCell ref="M92:Q92"/>
    <mergeCell ref="H93:J93"/>
    <mergeCell ref="K93:L93"/>
    <mergeCell ref="M93:Q93"/>
    <mergeCell ref="M95:Q95"/>
    <mergeCell ref="D96:H96"/>
    <mergeCell ref="M96:Q96"/>
    <mergeCell ref="D97:H97"/>
    <mergeCell ref="M97:Q97"/>
    <mergeCell ref="D98:H98"/>
    <mergeCell ref="M98:Q98"/>
    <mergeCell ref="D99:H99"/>
    <mergeCell ref="M99:Q99"/>
    <mergeCell ref="D100:H100"/>
    <mergeCell ref="M100:Q100"/>
    <mergeCell ref="M101:Q101"/>
    <mergeCell ref="L103:Q103"/>
    <mergeCell ref="C109:Q109"/>
    <mergeCell ref="F111:P111"/>
    <mergeCell ref="F112:P112"/>
    <mergeCell ref="M114:P114"/>
    <mergeCell ref="M116:Q116"/>
    <mergeCell ref="M117:Q117"/>
    <mergeCell ref="F119:I119"/>
    <mergeCell ref="M119:O119"/>
    <mergeCell ref="P119:Q119"/>
    <mergeCell ref="M120:Q120"/>
    <mergeCell ref="M121:Q121"/>
    <mergeCell ref="M122:Q122"/>
    <mergeCell ref="F123:I123"/>
    <mergeCell ref="M123:O123"/>
    <mergeCell ref="P123:Q123"/>
    <mergeCell ref="F124:I124"/>
    <mergeCell ref="F125:I125"/>
    <mergeCell ref="M125:O125"/>
    <mergeCell ref="P125:Q125"/>
    <mergeCell ref="F126:I126"/>
    <mergeCell ref="M126:O126"/>
    <mergeCell ref="P126:Q126"/>
    <mergeCell ref="F127:I127"/>
    <mergeCell ref="M127:O127"/>
    <mergeCell ref="P127:Q127"/>
    <mergeCell ref="F128:I128"/>
    <mergeCell ref="M128:O128"/>
    <mergeCell ref="P128:Q128"/>
    <mergeCell ref="F129:I129"/>
    <mergeCell ref="M129:O129"/>
    <mergeCell ref="P129:Q129"/>
    <mergeCell ref="M130:Q130"/>
    <mergeCell ref="F131:I131"/>
    <mergeCell ref="M131:O131"/>
    <mergeCell ref="P131:Q131"/>
    <mergeCell ref="F132:I132"/>
    <mergeCell ref="F133:I133"/>
    <mergeCell ref="M133:O133"/>
    <mergeCell ref="P133:Q133"/>
    <mergeCell ref="F134:I134"/>
    <mergeCell ref="F135:I135"/>
    <mergeCell ref="M135:O135"/>
    <mergeCell ref="P135:Q135"/>
    <mergeCell ref="F136:I136"/>
    <mergeCell ref="F137:I137"/>
    <mergeCell ref="M137:O137"/>
    <mergeCell ref="P137:Q137"/>
    <mergeCell ref="F138:I138"/>
    <mergeCell ref="M138:O138"/>
    <mergeCell ref="P138:Q138"/>
    <mergeCell ref="M139:Q139"/>
    <mergeCell ref="F140:I140"/>
    <mergeCell ref="M140:O140"/>
    <mergeCell ref="P140:Q140"/>
    <mergeCell ref="F141:I141"/>
    <mergeCell ref="M141:O141"/>
    <mergeCell ref="P141:Q141"/>
    <mergeCell ref="F142:I142"/>
    <mergeCell ref="M142:O142"/>
    <mergeCell ref="P142:Q142"/>
  </mergeCells>
  <dataValidations count="2">
    <dataValidation allowBlank="true" error="Povolené sú hodnoty K, M." operator="between" showDropDown="false" showErrorMessage="true" showInputMessage="true" sqref="D149" type="list">
      <formula1>"K,M"</formula1>
      <formula2>0</formula2>
    </dataValidation>
    <dataValidation allowBlank="true" error="Povolené sú hodnoty základná, znížená, nulová." operator="between" showDropDown="false" showErrorMessage="true" showInputMessage="true" sqref="U144:U149" type="list">
      <formula1>"základná,znížená,nulová"</formula1>
      <formula2>0</formula2>
    </dataValidation>
  </dataValidations>
  <hyperlinks>
    <hyperlink ref="F1" location="C2" display="1) Krycí list rozpočtu"/>
    <hyperlink ref="H1" location="C86" display="2) Rekapitulácia rozpočtu"/>
    <hyperlink ref="L1" location="C119" display="3) Rozpočet"/>
    <hyperlink ref="S1" location="'Rekapitulácia stavby'!C2" display="Rekapitulácia stavby"/>
  </hyperlinks>
  <printOptions headings="false" gridLines="false" gridLinesSet="true" horizontalCentered="false" verticalCentered="false"/>
  <pageMargins left="0.583333333333333" right="0.583333333333333" top="0.5" bottom="0.466666666666667" header="0.511805555555555" footer="0"/>
  <pageSetup paperSize="9" scale="100" firstPageNumber="0" fitToWidth="1" fitToHeight="10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LibreOffice/4.4.4.3$Windows_x86 LibreOffice_project/2c39ebcf046445232b798108aa8a7e7d89552ea8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2017-10-04T05:41:04Z</dcterms:created>
  <dc:creator>Macijevic Peter Ing.</dc:creator>
  <dc:language>sk-SK</dc:language>
  <cp:lastPrinted>2017-10-04T14:14:14Z</cp:lastPrinted>
  <dcterms:modified xsi:type="dcterms:W3CDTF">2017-10-04T14:14:23Z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